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20_год" sheetId="1" r:id="rId1"/>
  </sheets>
  <definedNames>
    <definedName name="Z_06857862_60B7_4888_B65D_4CBF5FC516F0_.wvu.PrintTitles" localSheetId="0" hidden="1">'2020_год'!$12:$12</definedName>
    <definedName name="Z_239185B6_B782_4BA1_BB35_CB24DF57801B_.wvu.PrintTitles" localSheetId="0" hidden="1">'2020_год'!$12:$12</definedName>
    <definedName name="Z_8F246C4A_19CD_4E83_91D5_0AC5299A694A_.wvu.PrintTitles" localSheetId="0" hidden="1">'2020_год'!$12:$12</definedName>
    <definedName name="Z_8F246C4A_19CD_4E83_91D5_0AC5299A694A_.wvu.Rows" localSheetId="0" hidden="1">'2020_год'!#REF!,'2020_год'!#REF!,'2020_год'!#REF!,'2020_год'!#REF!,'2020_год'!#REF!,'2020_год'!#REF!,'2020_год'!#REF!,'2020_год'!#REF!</definedName>
    <definedName name="Z_BF5EB37C_7310_420F_B147_D233BA969D07_.wvu.PrintTitles" localSheetId="0" hidden="1">'2020_год'!$12:$12</definedName>
    <definedName name="Z_BF5EB37C_7310_420F_B147_D233BA969D07_.wvu.Rows" localSheetId="0" hidden="1">'2020_год'!#REF!,'2020_год'!#REF!,'2020_год'!#REF!,'2020_год'!#REF!,'2020_год'!#REF!,'2020_год'!#REF!,'2020_год'!#REF!,'2020_год'!#REF!</definedName>
    <definedName name="Z_C4610D8D_FA48_4AFD_808D_06393556065E_.wvu.PrintTitles" localSheetId="0" hidden="1">'2020_год'!$12:$12</definedName>
    <definedName name="Z_C4610D8D_FA48_4AFD_808D_06393556065E_.wvu.Rows" localSheetId="0" hidden="1">'2020_год'!#REF!,'2020_год'!#REF!,'2020_год'!#REF!,'2020_год'!#REF!,'2020_год'!#REF!,'2020_год'!#REF!,'2020_год'!#REF!,'2020_год'!#REF!,'2020_год'!#REF!</definedName>
    <definedName name="Z_FF227D0D_D5EF_4078_B363_0995BA539C7A_.wvu.PrintTitles" localSheetId="0" hidden="1">'2020_год'!$12:$12</definedName>
    <definedName name="Z_FF227D0D_D5EF_4078_B363_0995BA539C7A_.wvu.Rows" localSheetId="0" hidden="1">'2020_год'!#REF!,'2020_год'!#REF!,'2020_год'!#REF!,'2020_год'!#REF!,'2020_год'!#REF!,'2020_год'!#REF!,'2020_год'!#REF!,'2020_год'!#REF!,'2020_год'!#REF!</definedName>
    <definedName name="_xlnm.Print_Titles" localSheetId="0">'2020_год'!$12:$12</definedName>
  </definedNames>
  <calcPr fullCalcOnLoad="1"/>
</workbook>
</file>

<file path=xl/sharedStrings.xml><?xml version="1.0" encoding="utf-8"?>
<sst xmlns="http://schemas.openxmlformats.org/spreadsheetml/2006/main" count="135" uniqueCount="68">
  <si>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</si>
  <si>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</si>
  <si>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</si>
  <si>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</si>
  <si>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</si>
  <si>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</si>
  <si>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</si>
  <si>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Миграционная политика 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</si>
  <si>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</si>
  <si>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</si>
  <si>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</si>
  <si>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</si>
  <si>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</si>
  <si>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</si>
  <si>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</si>
  <si>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</si>
  <si>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</si>
  <si>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</si>
  <si>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</si>
  <si>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</si>
  <si>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</si>
  <si>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</si>
  <si>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</si>
  <si>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</si>
  <si>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</si>
  <si>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</si>
  <si>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</si>
  <si>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</si>
  <si>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</si>
  <si>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</si>
  <si>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</si>
  <si>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</si>
  <si>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</si>
  <si>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</si>
  <si>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</si>
  <si>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</si>
  <si>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</si>
  <si>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</si>
  <si>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</si>
  <si>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</si>
  <si>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</si>
  <si>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</si>
  <si>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</si>
  <si>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</si>
  <si>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</si>
  <si>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</si>
  <si>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</si>
  <si>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13</t>
  </si>
  <si>
    <t>Массовый спорт</t>
  </si>
  <si>
    <t>Спорт высших достижений</t>
  </si>
  <si>
    <t>Дорожное хозяйство (дорожные фонды)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</si>
  <si>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</si>
  <si>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</si>
  <si>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</si>
  <si>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</si>
  <si>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</si>
  <si>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</si>
  <si>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</si>
  <si>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</si>
  <si>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</si>
  <si>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</si>
  <si>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</si>
  <si>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</si>
  <si>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</si>
  <si>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 xml:space="preserve">классификации расходов бюджета города на 2021 год 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</si>
  <si>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</si>
  <si>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7</t>
  </si>
  <si>
    <t>от 25.02.2021 № 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</si>
</sst>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</numFmts>
  <fonts count="4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54"/>
  <sheetViews>
    <sheetView tabSelected="1" view="pageBreakPreview" zoomScaleSheetLayoutView="100" workbookViewId="0" topLeftCell="A19">
      <selection activeCell="D19" sqref="D19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4" customWidth="1"/>
    <col min="5" max="16384" width="9.125" style="11" customWidth="1"/>
  </cols>
  <sheetData>
    <row r="1" ht="12.75" customHeight="1">
      <c r="D1" s="23" t="s">
        <v>66</v>
      </c>
    </row>
    <row r="2" ht="12.75" customHeight="1">
      <c r="D2" s="23" t="s">
        <v>45</v>
      </c>
    </row>
    <row r="3" ht="12.75" customHeight="1">
      <c r="D3" s="23" t="s">
        <v>46</v>
      </c>
    </row>
    <row r="4" ht="12.75" customHeight="1">
      <c r="D4" s="24" t="s">
        <v>67</v>
      </c>
    </row>
    <row r="5" spans="3:4" ht="14.25">
      <c r="C5" s="18"/>
      <c r="D5" s="25"/>
    </row>
    <row r="6" spans="3:4" ht="14.25">
      <c r="C6" s="18"/>
      <c r="D6" s="25"/>
    </row>
    <row r="7" ht="15">
      <c r="D7" s="26"/>
    </row>
    <row r="8" spans="1:4" ht="16.5">
      <c r="A8" s="35" t="s">
        <v>59</v>
      </c>
      <c r="B8" s="35"/>
      <c r="C8" s="35"/>
      <c r="D8" s="35"/>
    </row>
    <row r="9" spans="1:4" ht="16.5">
      <c r="A9" s="35" t="s">
        <v>64</v>
      </c>
      <c r="B9" s="35"/>
      <c r="C9" s="35"/>
      <c r="D9" s="35"/>
    </row>
    <row r="10" spans="1:4" ht="14.25" customHeight="1">
      <c r="A10" s="19"/>
      <c r="B10" s="19"/>
      <c r="C10" s="19"/>
      <c r="D10" s="27"/>
    </row>
    <row r="11" spans="1:4" ht="15">
      <c r="A11" s="1"/>
      <c r="B11" s="1"/>
      <c r="C11" s="1"/>
      <c r="D11" s="28" t="s">
        <v>0</v>
      </c>
    </row>
    <row r="12" spans="1:4" s="12" customFormat="1" ht="29.25" customHeight="1">
      <c r="A12" s="2" t="s">
        <v>24</v>
      </c>
      <c r="B12" s="2" t="s">
        <v>26</v>
      </c>
      <c r="C12" s="2" t="s">
        <v>27</v>
      </c>
      <c r="D12" s="29" t="s">
        <v>25</v>
      </c>
    </row>
    <row r="13" spans="1:4" s="14" customFormat="1" ht="15" customHeight="1">
      <c r="A13" s="4" t="s">
        <v>1</v>
      </c>
      <c r="B13" s="13" t="s">
        <v>39</v>
      </c>
      <c r="C13" s="10" t="s">
        <v>28</v>
      </c>
      <c r="D13" s="30">
        <f>D14+D15+D16+D17+D18+D19</f>
        <v>153052.9</v>
      </c>
    </row>
    <row r="14" spans="1:4" s="7" customFormat="1" ht="32.25" customHeight="1">
      <c r="A14" s="5" t="s">
        <v>58</v>
      </c>
      <c r="B14" s="15" t="s">
        <v>39</v>
      </c>
      <c r="C14" s="8" t="s">
        <v>29</v>
      </c>
      <c r="D14" s="31">
        <f>2652+389</f>
        <v>3041</v>
      </c>
    </row>
    <row r="15" spans="1:4" s="21" customFormat="1" ht="45">
      <c r="A15" s="5" t="s">
        <v>2</v>
      </c>
      <c r="B15" s="15" t="s">
        <v>39</v>
      </c>
      <c r="C15" s="8" t="s">
        <v>30</v>
      </c>
      <c r="D15" s="31">
        <f>6316-20-833-700+311</f>
        <v>5074</v>
      </c>
    </row>
    <row r="16" spans="1:4" s="22" customFormat="1" ht="45" customHeight="1">
      <c r="A16" s="5" t="s">
        <v>3</v>
      </c>
      <c r="B16" s="15" t="s">
        <v>39</v>
      </c>
      <c r="C16" s="8" t="s">
        <v>31</v>
      </c>
      <c r="D16" s="31">
        <f>62523+833+700</f>
        <v>64056</v>
      </c>
    </row>
    <row r="17" spans="1:4" s="22" customFormat="1" ht="45.75" customHeight="1">
      <c r="A17" s="5" t="s">
        <v>62</v>
      </c>
      <c r="B17" s="15" t="s">
        <v>39</v>
      </c>
      <c r="C17" s="8" t="s">
        <v>33</v>
      </c>
      <c r="D17" s="31">
        <v>21274</v>
      </c>
    </row>
    <row r="18" spans="1:4" s="7" customFormat="1" ht="15">
      <c r="A18" s="5" t="s">
        <v>4</v>
      </c>
      <c r="B18" s="15" t="s">
        <v>39</v>
      </c>
      <c r="C18" s="8" t="s">
        <v>38</v>
      </c>
      <c r="D18" s="31">
        <v>3000</v>
      </c>
    </row>
    <row r="19" spans="1:4" s="7" customFormat="1" ht="15">
      <c r="A19" s="5" t="s">
        <v>5</v>
      </c>
      <c r="B19" s="15" t="s">
        <v>39</v>
      </c>
      <c r="C19" s="8" t="s">
        <v>47</v>
      </c>
      <c r="D19" s="31">
        <f>423+24129+2675+10128+100+1512.9+2440+800+123+322+5000+6433+825+1575+1-1+122</f>
        <v>56607.9</v>
      </c>
    </row>
    <row r="20" spans="1:4" s="7" customFormat="1" ht="34.5" customHeight="1">
      <c r="A20" s="6" t="s">
        <v>6</v>
      </c>
      <c r="B20" s="16" t="s">
        <v>30</v>
      </c>
      <c r="C20" s="9" t="s">
        <v>28</v>
      </c>
      <c r="D20" s="32">
        <f>D21+D22+D23</f>
        <v>17638.1</v>
      </c>
    </row>
    <row r="21" spans="1:4" s="7" customFormat="1" ht="45">
      <c r="A21" s="5" t="s">
        <v>65</v>
      </c>
      <c r="B21" s="15" t="s">
        <v>30</v>
      </c>
      <c r="C21" s="8" t="s">
        <v>37</v>
      </c>
      <c r="D21" s="31">
        <f>2898+4433+112+3481+5276.1</f>
        <v>16200.1</v>
      </c>
    </row>
    <row r="22" spans="1:4" s="7" customFormat="1" ht="15">
      <c r="A22" s="5" t="s">
        <v>7</v>
      </c>
      <c r="B22" s="15" t="s">
        <v>30</v>
      </c>
      <c r="C22" s="8" t="s">
        <v>38</v>
      </c>
      <c r="D22" s="31">
        <v>8</v>
      </c>
    </row>
    <row r="23" spans="1:4" s="7" customFormat="1" ht="30">
      <c r="A23" s="5" t="s">
        <v>52</v>
      </c>
      <c r="B23" s="15" t="s">
        <v>30</v>
      </c>
      <c r="C23" s="8" t="s">
        <v>53</v>
      </c>
      <c r="D23" s="31">
        <v>1430</v>
      </c>
    </row>
    <row r="24" spans="1:4" s="7" customFormat="1" ht="15.75">
      <c r="A24" s="6" t="s">
        <v>8</v>
      </c>
      <c r="B24" s="16" t="s">
        <v>31</v>
      </c>
      <c r="C24" s="9" t="s">
        <v>28</v>
      </c>
      <c r="D24" s="32">
        <f>SUM(D25:D30)</f>
        <v>459598</v>
      </c>
    </row>
    <row r="25" spans="1:4" s="7" customFormat="1" ht="15">
      <c r="A25" s="5" t="s">
        <v>54</v>
      </c>
      <c r="B25" s="15" t="s">
        <v>31</v>
      </c>
      <c r="C25" s="8" t="s">
        <v>29</v>
      </c>
      <c r="D25" s="31">
        <v>2500</v>
      </c>
    </row>
    <row r="26" spans="1:4" s="7" customFormat="1" ht="15">
      <c r="A26" s="5" t="s">
        <v>63</v>
      </c>
      <c r="B26" s="15" t="s">
        <v>31</v>
      </c>
      <c r="C26" s="8" t="s">
        <v>32</v>
      </c>
      <c r="D26" s="31">
        <f>1436+2063+5930</f>
        <v>9429</v>
      </c>
    </row>
    <row r="27" spans="1:4" s="7" customFormat="1" ht="15">
      <c r="A27" s="5" t="s">
        <v>55</v>
      </c>
      <c r="B27" s="15" t="s">
        <v>31</v>
      </c>
      <c r="C27" s="8" t="s">
        <v>33</v>
      </c>
      <c r="D27" s="31">
        <f>3999+41338+4+2977+1+69+6648+8743+3362</f>
        <v>67141</v>
      </c>
    </row>
    <row r="28" spans="1:4" s="7" customFormat="1" ht="15">
      <c r="A28" s="5" t="s">
        <v>9</v>
      </c>
      <c r="B28" s="15" t="s">
        <v>31</v>
      </c>
      <c r="C28" s="8" t="s">
        <v>35</v>
      </c>
      <c r="D28" s="31">
        <f>844+422+196265</f>
        <v>197531</v>
      </c>
    </row>
    <row r="29" spans="1:4" s="7" customFormat="1" ht="15">
      <c r="A29" s="5" t="s">
        <v>50</v>
      </c>
      <c r="B29" s="15" t="s">
        <v>31</v>
      </c>
      <c r="C29" s="8" t="s">
        <v>36</v>
      </c>
      <c r="D29" s="31">
        <f>895+70798+93463+10000+866+380</f>
        <v>176402</v>
      </c>
    </row>
    <row r="30" spans="1:4" s="7" customFormat="1" ht="15">
      <c r="A30" s="5" t="s">
        <v>10</v>
      </c>
      <c r="B30" s="15" t="s">
        <v>31</v>
      </c>
      <c r="C30" s="8" t="s">
        <v>34</v>
      </c>
      <c r="D30" s="31">
        <f>1722+5064-69-122</f>
        <v>6595</v>
      </c>
    </row>
    <row r="31" spans="1:4" s="7" customFormat="1" ht="15.75">
      <c r="A31" s="6" t="s">
        <v>11</v>
      </c>
      <c r="B31" s="16" t="s">
        <v>32</v>
      </c>
      <c r="C31" s="9" t="s">
        <v>28</v>
      </c>
      <c r="D31" s="32">
        <f>D32+D33+D34+D35</f>
        <v>315774</v>
      </c>
    </row>
    <row r="32" spans="1:4" s="7" customFormat="1" ht="15">
      <c r="A32" s="5" t="s">
        <v>12</v>
      </c>
      <c r="B32" s="15" t="s">
        <v>32</v>
      </c>
      <c r="C32" s="8" t="s">
        <v>39</v>
      </c>
      <c r="D32" s="31">
        <f>45856+2584+4011+5443</f>
        <v>57894</v>
      </c>
    </row>
    <row r="33" spans="1:4" s="7" customFormat="1" ht="15">
      <c r="A33" s="5" t="s">
        <v>13</v>
      </c>
      <c r="B33" s="15" t="s">
        <v>32</v>
      </c>
      <c r="C33" s="8" t="s">
        <v>29</v>
      </c>
      <c r="D33" s="31">
        <f>10287+31580+193+20000+1949+5307</f>
        <v>69316</v>
      </c>
    </row>
    <row r="34" spans="1:4" s="7" customFormat="1" ht="15">
      <c r="A34" s="5" t="s">
        <v>42</v>
      </c>
      <c r="B34" s="15" t="s">
        <v>32</v>
      </c>
      <c r="C34" s="8" t="s">
        <v>30</v>
      </c>
      <c r="D34" s="31">
        <f>21327+40000+5710+66226+7000-10000+300+200+21827</f>
        <v>152590</v>
      </c>
    </row>
    <row r="35" spans="1:4" s="7" customFormat="1" ht="30.75" customHeight="1">
      <c r="A35" s="5" t="s">
        <v>14</v>
      </c>
      <c r="B35" s="15" t="s">
        <v>32</v>
      </c>
      <c r="C35" s="8" t="s">
        <v>32</v>
      </c>
      <c r="D35" s="31">
        <f>28850+7104+20</f>
        <v>35974</v>
      </c>
    </row>
    <row r="36" spans="1:4" s="7" customFormat="1" ht="15.75">
      <c r="A36" s="6" t="s">
        <v>15</v>
      </c>
      <c r="B36" s="16" t="s">
        <v>40</v>
      </c>
      <c r="C36" s="9" t="s">
        <v>28</v>
      </c>
      <c r="D36" s="32">
        <f>SUM(D37:D41)</f>
        <v>1307222</v>
      </c>
    </row>
    <row r="37" spans="1:4" s="7" customFormat="1" ht="15">
      <c r="A37" s="5" t="s">
        <v>43</v>
      </c>
      <c r="B37" s="15" t="s">
        <v>40</v>
      </c>
      <c r="C37" s="8" t="s">
        <v>39</v>
      </c>
      <c r="D37" s="31">
        <f>164710+1203+170920+32500+7456+4000-1500+25760+6000+10000+2765</f>
        <v>423814</v>
      </c>
    </row>
    <row r="38" spans="1:4" s="7" customFormat="1" ht="15">
      <c r="A38" s="5" t="s">
        <v>16</v>
      </c>
      <c r="B38" s="15" t="s">
        <v>40</v>
      </c>
      <c r="C38" s="8" t="s">
        <v>29</v>
      </c>
      <c r="D38" s="31">
        <f>451895+7367+1129+350+42731+1152+9910+12524+58764+3000+483+26435-3000+34295+49915+2333+300+5+1+570+8345+2009+28598-2765</f>
        <v>736346</v>
      </c>
    </row>
    <row r="39" spans="1:4" s="7" customFormat="1" ht="15">
      <c r="A39" s="5" t="s">
        <v>60</v>
      </c>
      <c r="B39" s="15" t="s">
        <v>40</v>
      </c>
      <c r="C39" s="8" t="s">
        <v>30</v>
      </c>
      <c r="D39" s="31">
        <f>115633+13541+1722+2-24512</f>
        <v>106386</v>
      </c>
    </row>
    <row r="40" spans="1:4" s="7" customFormat="1" ht="15">
      <c r="A40" s="5" t="s">
        <v>61</v>
      </c>
      <c r="B40" s="15" t="s">
        <v>40</v>
      </c>
      <c r="C40" s="8" t="s">
        <v>40</v>
      </c>
      <c r="D40" s="31">
        <f>8164+4925+6948+400</f>
        <v>20437</v>
      </c>
    </row>
    <row r="41" spans="1:4" s="7" customFormat="1" ht="15">
      <c r="A41" s="5" t="s">
        <v>17</v>
      </c>
      <c r="B41" s="15" t="s">
        <v>40</v>
      </c>
      <c r="C41" s="8" t="s">
        <v>36</v>
      </c>
      <c r="D41" s="31">
        <f>16963+930+2346</f>
        <v>20239</v>
      </c>
    </row>
    <row r="42" spans="1:4" s="7" customFormat="1" ht="15.75">
      <c r="A42" s="6" t="s">
        <v>56</v>
      </c>
      <c r="B42" s="16" t="s">
        <v>35</v>
      </c>
      <c r="C42" s="9" t="s">
        <v>28</v>
      </c>
      <c r="D42" s="32">
        <f>D43+D44</f>
        <v>156227</v>
      </c>
    </row>
    <row r="43" spans="1:4" s="7" customFormat="1" ht="15">
      <c r="A43" s="5" t="s">
        <v>18</v>
      </c>
      <c r="B43" s="15" t="s">
        <v>35</v>
      </c>
      <c r="C43" s="8" t="s">
        <v>39</v>
      </c>
      <c r="D43" s="31">
        <f>109556+39996+3500+379+2571</f>
        <v>156002</v>
      </c>
    </row>
    <row r="44" spans="1:4" s="7" customFormat="1" ht="15">
      <c r="A44" s="5" t="s">
        <v>57</v>
      </c>
      <c r="B44" s="15" t="s">
        <v>35</v>
      </c>
      <c r="C44" s="8" t="s">
        <v>31</v>
      </c>
      <c r="D44" s="31">
        <v>225</v>
      </c>
    </row>
    <row r="45" spans="1:4" s="7" customFormat="1" ht="15.75">
      <c r="A45" s="6" t="s">
        <v>19</v>
      </c>
      <c r="B45" s="16" t="s">
        <v>37</v>
      </c>
      <c r="C45" s="9" t="s">
        <v>28</v>
      </c>
      <c r="D45" s="32">
        <f>SUM(D46:D50)</f>
        <v>327206</v>
      </c>
    </row>
    <row r="46" spans="1:4" s="7" customFormat="1" ht="15">
      <c r="A46" s="5" t="s">
        <v>20</v>
      </c>
      <c r="B46" s="15" t="s">
        <v>37</v>
      </c>
      <c r="C46" s="8" t="s">
        <v>39</v>
      </c>
      <c r="D46" s="31">
        <v>3192</v>
      </c>
    </row>
    <row r="47" spans="1:4" s="7" customFormat="1" ht="15">
      <c r="A47" s="5" t="s">
        <v>21</v>
      </c>
      <c r="B47" s="15" t="s">
        <v>37</v>
      </c>
      <c r="C47" s="8" t="s">
        <v>29</v>
      </c>
      <c r="D47" s="31">
        <v>42976</v>
      </c>
    </row>
    <row r="48" spans="1:4" s="7" customFormat="1" ht="15">
      <c r="A48" s="5" t="s">
        <v>22</v>
      </c>
      <c r="B48" s="15" t="s">
        <v>37</v>
      </c>
      <c r="C48" s="8" t="s">
        <v>30</v>
      </c>
      <c r="D48" s="31">
        <f>2668+10023+120+31931+58094+1771+46681+400+1000+2800+1+1000</f>
        <v>156489</v>
      </c>
    </row>
    <row r="49" spans="1:4" s="7" customFormat="1" ht="15">
      <c r="A49" s="5" t="s">
        <v>44</v>
      </c>
      <c r="B49" s="15" t="s">
        <v>37</v>
      </c>
      <c r="C49" s="8" t="s">
        <v>31</v>
      </c>
      <c r="D49" s="31">
        <f>70431+7+34991+8182+1</f>
        <v>113612</v>
      </c>
    </row>
    <row r="50" spans="1:4" s="7" customFormat="1" ht="15">
      <c r="A50" s="5" t="s">
        <v>23</v>
      </c>
      <c r="B50" s="15" t="s">
        <v>37</v>
      </c>
      <c r="C50" s="8" t="s">
        <v>33</v>
      </c>
      <c r="D50" s="31">
        <f>2532+8405</f>
        <v>10937</v>
      </c>
    </row>
    <row r="51" spans="1:4" s="7" customFormat="1" ht="17.25" customHeight="1">
      <c r="A51" s="17" t="s">
        <v>51</v>
      </c>
      <c r="B51" s="16" t="s">
        <v>38</v>
      </c>
      <c r="C51" s="9" t="s">
        <v>28</v>
      </c>
      <c r="D51" s="32">
        <f>D52+D53</f>
        <v>140653</v>
      </c>
    </row>
    <row r="52" spans="1:4" s="7" customFormat="1" ht="16.5" customHeight="1">
      <c r="A52" s="20" t="s">
        <v>48</v>
      </c>
      <c r="B52" s="15" t="s">
        <v>38</v>
      </c>
      <c r="C52" s="8" t="s">
        <v>29</v>
      </c>
      <c r="D52" s="31">
        <f>68719+10000+300-9+3500</f>
        <v>82510</v>
      </c>
    </row>
    <row r="53" spans="1:4" s="7" customFormat="1" ht="17.25" customHeight="1">
      <c r="A53" s="20" t="s">
        <v>49</v>
      </c>
      <c r="B53" s="15" t="s">
        <v>38</v>
      </c>
      <c r="C53" s="8" t="s">
        <v>30</v>
      </c>
      <c r="D53" s="31">
        <f>10277+5000+18345+24512+9</f>
        <v>58143</v>
      </c>
    </row>
    <row r="54" spans="1:4" s="7" customFormat="1" ht="15.75">
      <c r="A54" s="17" t="s">
        <v>41</v>
      </c>
      <c r="B54" s="6"/>
      <c r="C54" s="6"/>
      <c r="D54" s="33">
        <f>D13+D20+D24+D31+D36+D42+D45+D51-1</f>
        <v>2877370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Бабаева Марина Николаевна</cp:lastModifiedBy>
  <cp:lastPrinted>2021-02-15T10:32:06Z</cp:lastPrinted>
  <dcterms:created xsi:type="dcterms:W3CDTF">2007-09-29T08:45:14Z</dcterms:created>
  <dcterms:modified xsi:type="dcterms:W3CDTF">2021-02-25T11:58:59Z</dcterms:modified>
  <cp:category/>
  <cp:version/>
  <cp:contentType/>
  <cp:contentStatus/>
</cp:coreProperties>
</file>