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2020_год" sheetId="1" r:id="rId1"/>
  </sheets>
  <definedNames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<sst xmlns="http://schemas.openxmlformats.org/spreadsheetml/2006/main" count="198" uniqueCount="82">
  <si>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</si>
  <si>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</si>
  <si>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</si>
  <si>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</si>
  <si>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</si>
  <si>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</si>
  <si>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</si>
  <si>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</si>
  <si>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</si>
  <si>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</si>
  <si>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</si>
  <si>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</si>
  <si>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</si>
  <si>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</si>
  <si>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</si>
  <si>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</si>
  <si>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</si>
  <si>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</si>
  <si>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</si>
  <si>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</si>
  <si>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</si>
  <si>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</si>
  <si>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</si>
  <si>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</si>
  <si>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</si>
  <si>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</si>
  <si>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</si>
  <si>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</si>
  <si>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</si>
  <si>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</si>
  <si>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</si>
  <si>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</si>
  <si>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</si>
  <si>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</si>
  <si>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</si>
  <si>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</si>
  <si>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</si>
  <si>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</si>
  <si>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</si>
  <si>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</si>
  <si>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</si>
  <si>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</si>
  <si>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</si>
  <si>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</si>
  <si>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</si>
  <si>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</si>
  <si>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</si>
  <si>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</si>
  <si>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</si>
  <si>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</si>
  <si>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</si>
  <si>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Связь и информатика</t>
  </si>
  <si>
    <t>Обеспечение пожарной безопасности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</si>
  <si>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</si>
  <si>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</si>
  <si>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</si>
  <si>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</si>
  <si>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Спорт высших достижений</t>
  </si>
  <si>
    <t>Другие вопросы в области физической культуры и спорта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</si>
  <si>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</si>
  <si>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</si>
  <si>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</si>
  <si>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</si>
  <si>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</si>
  <si>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</si>
  <si>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Общеэкономические вопросы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</si>
  <si>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</si>
  <si>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</si>
  <si>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</si>
  <si>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</si>
  <si>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</si>
  <si>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</si>
  <si>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11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</si>
  <si>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</si>
  <si>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</si>
  <si>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</si>
  <si>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</si>
  <si>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</si>
  <si>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 xml:space="preserve">классификации расходов бюджета города на 2020 год </t>
  </si>
  <si>
    <t>Охрана объектов растительного  и животного мира  и среда их обитания</t>
  </si>
  <si>
    <t>Сельское хозяйство и рыболовство</t>
  </si>
  <si>
    <t>от 28.11.2019 № 278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</si>
</sst>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9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75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8" customWidth="1"/>
    <col min="5" max="16384" width="9.125" style="11" customWidth="1"/>
  </cols>
  <sheetData>
    <row r="1" ht="12.75" customHeight="1">
      <c r="D1" s="24" t="s">
        <v>72</v>
      </c>
    </row>
    <row r="2" ht="12.75" customHeight="1">
      <c r="D2" s="24" t="s">
        <v>49</v>
      </c>
    </row>
    <row r="3" ht="12.75" customHeight="1">
      <c r="D3" s="24" t="s">
        <v>50</v>
      </c>
    </row>
    <row r="4" ht="12.75" customHeight="1">
      <c r="D4" s="25" t="s">
        <v>81</v>
      </c>
    </row>
    <row r="5" spans="3:4" ht="14.25">
      <c r="C5" s="18"/>
      <c r="D5" s="26"/>
    </row>
    <row r="6" spans="3:4" ht="14.25">
      <c r="C6" s="18"/>
      <c r="D6" s="26"/>
    </row>
    <row r="7" ht="15">
      <c r="D7" s="27"/>
    </row>
    <row r="8" spans="1:4" ht="16.5">
      <c r="A8" s="40" t="s">
        <v>73</v>
      </c>
      <c r="B8" s="40"/>
      <c r="C8" s="40"/>
      <c r="D8" s="40"/>
    </row>
    <row r="9" spans="1:4" ht="16.5">
      <c r="A9" s="40" t="s">
        <v>78</v>
      </c>
      <c r="B9" s="40"/>
      <c r="C9" s="40"/>
      <c r="D9" s="40"/>
    </row>
    <row r="10" spans="1:4" ht="14.25" customHeight="1">
      <c r="A10" s="19"/>
      <c r="B10" s="19"/>
      <c r="C10" s="19"/>
      <c r="D10" s="28"/>
    </row>
    <row r="11" spans="1:4" ht="15">
      <c r="A11" s="1"/>
      <c r="B11" s="1"/>
      <c r="C11" s="1"/>
      <c r="D11" s="29" t="s">
        <v>0</v>
      </c>
    </row>
    <row r="12" spans="1:4" s="12" customFormat="1" ht="29.25" customHeight="1">
      <c r="A12" s="2" t="s">
        <v>28</v>
      </c>
      <c r="B12" s="2" t="s">
        <v>30</v>
      </c>
      <c r="C12" s="2" t="s">
        <v>31</v>
      </c>
      <c r="D12" s="30" t="s">
        <v>29</v>
      </c>
    </row>
    <row r="13" spans="1:4" s="14" customFormat="1" ht="15" customHeight="1">
      <c r="A13" s="4" t="s">
        <v>1</v>
      </c>
      <c r="B13" s="13" t="s">
        <v>43</v>
      </c>
      <c r="C13" s="10" t="s">
        <v>32</v>
      </c>
      <c r="D13" s="31">
        <f>D14+D15+D16+D17+D18+D19+D20</f>
        <v>181835</v>
      </c>
    </row>
    <row r="14" spans="1:4" s="7" customFormat="1" ht="32.25" customHeight="1">
      <c r="A14" s="5" t="s">
        <v>69</v>
      </c>
      <c r="B14" s="15" t="s">
        <v>43</v>
      </c>
      <c r="C14" s="8" t="s">
        <v>33</v>
      </c>
      <c r="D14" s="32">
        <v>2652</v>
      </c>
    </row>
    <row r="15" spans="1:4" s="22" customFormat="1" ht="45">
      <c r="A15" s="5" t="s">
        <v>2</v>
      </c>
      <c r="B15" s="15" t="s">
        <v>43</v>
      </c>
      <c r="C15" s="8" t="s">
        <v>34</v>
      </c>
      <c r="D15" s="32">
        <f>6074+242</f>
        <v>6316</v>
      </c>
    </row>
    <row r="16" spans="1:4" s="23" customFormat="1" ht="45" customHeight="1">
      <c r="A16" s="5" t="s">
        <v>3</v>
      </c>
      <c r="B16" s="15" t="s">
        <v>43</v>
      </c>
      <c r="C16" s="8" t="s">
        <v>35</v>
      </c>
      <c r="D16" s="32">
        <f>62456-242+50+150</f>
        <v>62414</v>
      </c>
    </row>
    <row r="17" spans="1:4" s="23" customFormat="1" ht="45.75" customHeight="1">
      <c r="A17" s="5" t="s">
        <v>76</v>
      </c>
      <c r="B17" s="15" t="s">
        <v>43</v>
      </c>
      <c r="C17" s="8" t="s">
        <v>37</v>
      </c>
      <c r="D17" s="32">
        <f>21324-50</f>
        <v>21274</v>
      </c>
    </row>
    <row r="18" spans="1:4" s="23" customFormat="1" ht="15">
      <c r="A18" s="5" t="s">
        <v>77</v>
      </c>
      <c r="B18" s="15" t="s">
        <v>43</v>
      </c>
      <c r="C18" s="8" t="s">
        <v>44</v>
      </c>
      <c r="D18" s="32">
        <v>3598</v>
      </c>
    </row>
    <row r="19" spans="1:4" s="7" customFormat="1" ht="15">
      <c r="A19" s="5" t="s">
        <v>4</v>
      </c>
      <c r="B19" s="15" t="s">
        <v>43</v>
      </c>
      <c r="C19" s="8" t="s">
        <v>42</v>
      </c>
      <c r="D19" s="32">
        <v>3000</v>
      </c>
    </row>
    <row r="20" spans="1:4" s="7" customFormat="1" ht="15">
      <c r="A20" s="5" t="s">
        <v>5</v>
      </c>
      <c r="B20" s="15" t="s">
        <v>43</v>
      </c>
      <c r="C20" s="8" t="s">
        <v>55</v>
      </c>
      <c r="D20" s="32">
        <f>422+22830+10000+2515+6830+5467+14447+800+123+25+1513+2465+323+103+67+5000+1720+798+700+6433</f>
        <v>82581</v>
      </c>
    </row>
    <row r="21" spans="1:4" s="7" customFormat="1" ht="34.5" customHeight="1">
      <c r="A21" s="6" t="s">
        <v>6</v>
      </c>
      <c r="B21" s="16" t="s">
        <v>34</v>
      </c>
      <c r="C21" s="9" t="s">
        <v>32</v>
      </c>
      <c r="D21" s="33">
        <f>D22+D24+D23+D25</f>
        <v>18147</v>
      </c>
    </row>
    <row r="22" spans="1:4" s="7" customFormat="1" ht="45.75" customHeight="1">
      <c r="A22" s="5" t="s">
        <v>7</v>
      </c>
      <c r="B22" s="15" t="s">
        <v>34</v>
      </c>
      <c r="C22" s="8" t="s">
        <v>40</v>
      </c>
      <c r="D22" s="32">
        <f>14438-1500</f>
        <v>12938</v>
      </c>
    </row>
    <row r="23" spans="1:4" s="7" customFormat="1" ht="16.5" customHeight="1">
      <c r="A23" s="5" t="s">
        <v>52</v>
      </c>
      <c r="B23" s="15" t="s">
        <v>34</v>
      </c>
      <c r="C23" s="8" t="s">
        <v>41</v>
      </c>
      <c r="D23" s="32">
        <v>2931</v>
      </c>
    </row>
    <row r="24" spans="1:4" s="7" customFormat="1" ht="15" hidden="1">
      <c r="A24" s="5" t="s">
        <v>8</v>
      </c>
      <c r="B24" s="15" t="s">
        <v>34</v>
      </c>
      <c r="C24" s="8" t="s">
        <v>42</v>
      </c>
      <c r="D24" s="32"/>
    </row>
    <row r="25" spans="1:4" s="7" customFormat="1" ht="30">
      <c r="A25" s="5" t="s">
        <v>62</v>
      </c>
      <c r="B25" s="15" t="s">
        <v>34</v>
      </c>
      <c r="C25" s="8" t="s">
        <v>63</v>
      </c>
      <c r="D25" s="32">
        <v>2278</v>
      </c>
    </row>
    <row r="26" spans="1:4" s="7" customFormat="1" ht="15.75">
      <c r="A26" s="6" t="s">
        <v>9</v>
      </c>
      <c r="B26" s="16" t="s">
        <v>35</v>
      </c>
      <c r="C26" s="9" t="s">
        <v>32</v>
      </c>
      <c r="D26" s="33">
        <f>SUM(D27:D37)</f>
        <v>629387</v>
      </c>
    </row>
    <row r="27" spans="1:4" s="7" customFormat="1" ht="15" customHeight="1" hidden="1">
      <c r="A27" s="5" t="s">
        <v>65</v>
      </c>
      <c r="B27" s="15" t="s">
        <v>35</v>
      </c>
      <c r="C27" s="8" t="s">
        <v>43</v>
      </c>
      <c r="D27" s="34"/>
    </row>
    <row r="28" spans="1:4" s="7" customFormat="1" ht="15">
      <c r="A28" s="5" t="s">
        <v>64</v>
      </c>
      <c r="B28" s="15" t="s">
        <v>35</v>
      </c>
      <c r="C28" s="8" t="s">
        <v>33</v>
      </c>
      <c r="D28" s="32">
        <f>2500</f>
        <v>2500</v>
      </c>
    </row>
    <row r="29" spans="1:4" s="7" customFormat="1" ht="15" customHeight="1" hidden="1">
      <c r="A29" s="5" t="s">
        <v>66</v>
      </c>
      <c r="B29" s="15" t="s">
        <v>35</v>
      </c>
      <c r="C29" s="8" t="s">
        <v>37</v>
      </c>
      <c r="D29" s="32"/>
    </row>
    <row r="30" spans="1:4" s="7" customFormat="1" ht="18" customHeight="1" hidden="1">
      <c r="A30" s="5" t="s">
        <v>10</v>
      </c>
      <c r="B30" s="15" t="s">
        <v>35</v>
      </c>
      <c r="C30" s="8" t="s">
        <v>44</v>
      </c>
      <c r="D30" s="32"/>
    </row>
    <row r="31" spans="1:4" s="7" customFormat="1" ht="15">
      <c r="A31" s="5" t="s">
        <v>80</v>
      </c>
      <c r="B31" s="15" t="s">
        <v>35</v>
      </c>
      <c r="C31" s="8" t="s">
        <v>36</v>
      </c>
      <c r="D31" s="32">
        <v>1436</v>
      </c>
    </row>
    <row r="32" spans="1:4" s="7" customFormat="1" ht="15">
      <c r="A32" s="5" t="s">
        <v>66</v>
      </c>
      <c r="B32" s="15" t="s">
        <v>35</v>
      </c>
      <c r="C32" s="8" t="s">
        <v>37</v>
      </c>
      <c r="D32" s="32">
        <f>60000+3445+105000+1+6+11</f>
        <v>168463</v>
      </c>
    </row>
    <row r="33" spans="1:4" s="7" customFormat="1" ht="15">
      <c r="A33" s="5" t="s">
        <v>11</v>
      </c>
      <c r="B33" s="15" t="s">
        <v>35</v>
      </c>
      <c r="C33" s="8" t="s">
        <v>39</v>
      </c>
      <c r="D33" s="32">
        <f>844+422+159628</f>
        <v>160894</v>
      </c>
    </row>
    <row r="34" spans="1:4" s="7" customFormat="1" ht="15">
      <c r="A34" s="5" t="s">
        <v>59</v>
      </c>
      <c r="B34" s="15" t="s">
        <v>35</v>
      </c>
      <c r="C34" s="8" t="s">
        <v>40</v>
      </c>
      <c r="D34" s="32">
        <f>80088+207098+1571</f>
        <v>288757</v>
      </c>
    </row>
    <row r="35" spans="1:4" s="7" customFormat="1" ht="18.75" customHeight="1" hidden="1">
      <c r="A35" s="5" t="s">
        <v>51</v>
      </c>
      <c r="B35" s="15" t="s">
        <v>35</v>
      </c>
      <c r="C35" s="8" t="s">
        <v>41</v>
      </c>
      <c r="D35" s="32"/>
    </row>
    <row r="36" spans="1:4" s="7" customFormat="1" ht="15">
      <c r="A36" s="5" t="s">
        <v>51</v>
      </c>
      <c r="B36" s="15" t="s">
        <v>35</v>
      </c>
      <c r="C36" s="8" t="s">
        <v>41</v>
      </c>
      <c r="D36" s="32">
        <v>701</v>
      </c>
    </row>
    <row r="37" spans="1:4" s="7" customFormat="1" ht="15">
      <c r="A37" s="5" t="s">
        <v>12</v>
      </c>
      <c r="B37" s="15" t="s">
        <v>35</v>
      </c>
      <c r="C37" s="8" t="s">
        <v>38</v>
      </c>
      <c r="D37" s="32">
        <f>52+1455+5064+64+1</f>
        <v>6636</v>
      </c>
    </row>
    <row r="38" spans="1:4" s="7" customFormat="1" ht="15.75">
      <c r="A38" s="6" t="s">
        <v>13</v>
      </c>
      <c r="B38" s="16" t="s">
        <v>36</v>
      </c>
      <c r="C38" s="9" t="s">
        <v>32</v>
      </c>
      <c r="D38" s="33">
        <f>D39+D41+D40+D42+D43</f>
        <v>375276</v>
      </c>
    </row>
    <row r="39" spans="1:4" s="7" customFormat="1" ht="15">
      <c r="A39" s="5" t="s">
        <v>14</v>
      </c>
      <c r="B39" s="15" t="s">
        <v>36</v>
      </c>
      <c r="C39" s="8" t="s">
        <v>43</v>
      </c>
      <c r="D39" s="32">
        <f>2408+4107+5418+58468+6</f>
        <v>70407</v>
      </c>
    </row>
    <row r="40" spans="1:4" s="7" customFormat="1" ht="15">
      <c r="A40" s="5" t="s">
        <v>15</v>
      </c>
      <c r="B40" s="15" t="s">
        <v>36</v>
      </c>
      <c r="C40" s="8" t="s">
        <v>33</v>
      </c>
      <c r="D40" s="32">
        <f>7536+130322+1831+194</f>
        <v>139883</v>
      </c>
    </row>
    <row r="41" spans="1:4" s="7" customFormat="1" ht="15">
      <c r="A41" s="5" t="s">
        <v>46</v>
      </c>
      <c r="B41" s="15" t="s">
        <v>36</v>
      </c>
      <c r="C41" s="8" t="s">
        <v>34</v>
      </c>
      <c r="D41" s="32">
        <f>40000+1500+59063+29286+3</f>
        <v>129852</v>
      </c>
    </row>
    <row r="42" spans="1:4" s="7" customFormat="1" ht="30" hidden="1">
      <c r="A42" s="5" t="s">
        <v>16</v>
      </c>
      <c r="B42" s="15" t="s">
        <v>36</v>
      </c>
      <c r="C42" s="8" t="s">
        <v>36</v>
      </c>
      <c r="D42" s="32"/>
    </row>
    <row r="43" spans="1:4" s="7" customFormat="1" ht="30">
      <c r="A43" s="5" t="s">
        <v>16</v>
      </c>
      <c r="B43" s="15" t="s">
        <v>36</v>
      </c>
      <c r="C43" s="8" t="s">
        <v>36</v>
      </c>
      <c r="D43" s="32">
        <f>27230+800+7254-150</f>
        <v>35134</v>
      </c>
    </row>
    <row r="44" spans="1:4" s="7" customFormat="1" ht="15.75" hidden="1">
      <c r="A44" s="6" t="s">
        <v>53</v>
      </c>
      <c r="B44" s="16" t="s">
        <v>37</v>
      </c>
      <c r="C44" s="9" t="s">
        <v>32</v>
      </c>
      <c r="D44" s="35">
        <f>D45</f>
        <v>0</v>
      </c>
    </row>
    <row r="45" spans="1:4" s="7" customFormat="1" ht="15" hidden="1">
      <c r="A45" s="5" t="s">
        <v>54</v>
      </c>
      <c r="B45" s="15" t="s">
        <v>37</v>
      </c>
      <c r="C45" s="8" t="s">
        <v>36</v>
      </c>
      <c r="D45" s="36"/>
    </row>
    <row r="46" spans="1:4" s="7" customFormat="1" ht="15.75" hidden="1">
      <c r="A46" s="6" t="s">
        <v>53</v>
      </c>
      <c r="B46" s="15" t="s">
        <v>37</v>
      </c>
      <c r="C46" s="8" t="s">
        <v>36</v>
      </c>
      <c r="D46" s="35"/>
    </row>
    <row r="47" spans="1:4" s="7" customFormat="1" ht="15" hidden="1">
      <c r="A47" s="21" t="s">
        <v>54</v>
      </c>
      <c r="B47" s="15" t="s">
        <v>37</v>
      </c>
      <c r="C47" s="8" t="s">
        <v>36</v>
      </c>
      <c r="D47" s="36"/>
    </row>
    <row r="48" spans="1:4" s="7" customFormat="1" ht="15.75">
      <c r="A48" s="39" t="s">
        <v>53</v>
      </c>
      <c r="B48" s="16" t="s">
        <v>37</v>
      </c>
      <c r="C48" s="9" t="s">
        <v>32</v>
      </c>
      <c r="D48" s="33">
        <f>D49</f>
        <v>26900</v>
      </c>
    </row>
    <row r="49" spans="1:4" s="7" customFormat="1" ht="30">
      <c r="A49" s="5" t="s">
        <v>79</v>
      </c>
      <c r="B49" s="15" t="s">
        <v>37</v>
      </c>
      <c r="C49" s="8" t="s">
        <v>34</v>
      </c>
      <c r="D49" s="32">
        <f>26897+3</f>
        <v>26900</v>
      </c>
    </row>
    <row r="50" spans="1:4" s="7" customFormat="1" ht="15.75">
      <c r="A50" s="6" t="s">
        <v>17</v>
      </c>
      <c r="B50" s="16" t="s">
        <v>44</v>
      </c>
      <c r="C50" s="9" t="s">
        <v>32</v>
      </c>
      <c r="D50" s="33">
        <f>SUM(D51:D55)</f>
        <v>1205832</v>
      </c>
    </row>
    <row r="51" spans="1:4" s="7" customFormat="1" ht="15">
      <c r="A51" s="5" t="s">
        <v>47</v>
      </c>
      <c r="B51" s="15" t="s">
        <v>44</v>
      </c>
      <c r="C51" s="8" t="s">
        <v>43</v>
      </c>
      <c r="D51" s="32">
        <v>395650</v>
      </c>
    </row>
    <row r="52" spans="1:4" s="7" customFormat="1" ht="15">
      <c r="A52" s="5" t="s">
        <v>18</v>
      </c>
      <c r="B52" s="15" t="s">
        <v>44</v>
      </c>
      <c r="C52" s="8" t="s">
        <v>33</v>
      </c>
      <c r="D52" s="32">
        <v>641151</v>
      </c>
    </row>
    <row r="53" spans="1:4" s="7" customFormat="1" ht="15">
      <c r="A53" s="5" t="s">
        <v>74</v>
      </c>
      <c r="B53" s="15" t="s">
        <v>44</v>
      </c>
      <c r="C53" s="8" t="s">
        <v>34</v>
      </c>
      <c r="D53" s="32">
        <v>127897</v>
      </c>
    </row>
    <row r="54" spans="1:4" s="7" customFormat="1" ht="15">
      <c r="A54" s="5" t="s">
        <v>75</v>
      </c>
      <c r="B54" s="15" t="s">
        <v>44</v>
      </c>
      <c r="C54" s="8" t="s">
        <v>44</v>
      </c>
      <c r="D54" s="32">
        <f>8702+4785+133+284+450+6598</f>
        <v>20952</v>
      </c>
    </row>
    <row r="55" spans="1:4" s="7" customFormat="1" ht="15">
      <c r="A55" s="5" t="s">
        <v>19</v>
      </c>
      <c r="B55" s="15" t="s">
        <v>44</v>
      </c>
      <c r="C55" s="8" t="s">
        <v>40</v>
      </c>
      <c r="D55" s="32">
        <v>20182</v>
      </c>
    </row>
    <row r="56" spans="1:4" s="7" customFormat="1" ht="15.75">
      <c r="A56" s="6" t="s">
        <v>67</v>
      </c>
      <c r="B56" s="16" t="s">
        <v>39</v>
      </c>
      <c r="C56" s="9" t="s">
        <v>32</v>
      </c>
      <c r="D56" s="33">
        <f>D57+D58</f>
        <v>127950</v>
      </c>
    </row>
    <row r="57" spans="1:4" s="7" customFormat="1" ht="15">
      <c r="A57" s="5" t="s">
        <v>20</v>
      </c>
      <c r="B57" s="15" t="s">
        <v>39</v>
      </c>
      <c r="C57" s="8" t="s">
        <v>43</v>
      </c>
      <c r="D57" s="32">
        <f>32996+76640+6645+4523+6390+400</f>
        <v>127594</v>
      </c>
    </row>
    <row r="58" spans="1:4" s="7" customFormat="1" ht="15">
      <c r="A58" s="5" t="s">
        <v>68</v>
      </c>
      <c r="B58" s="15" t="s">
        <v>39</v>
      </c>
      <c r="C58" s="8" t="s">
        <v>35</v>
      </c>
      <c r="D58" s="32">
        <v>356</v>
      </c>
    </row>
    <row r="59" spans="1:4" s="7" customFormat="1" ht="15.75" hidden="1">
      <c r="A59" s="6" t="s">
        <v>60</v>
      </c>
      <c r="B59" s="16" t="s">
        <v>40</v>
      </c>
      <c r="C59" s="9" t="s">
        <v>32</v>
      </c>
      <c r="D59" s="33">
        <f>D60+D61</f>
        <v>0</v>
      </c>
    </row>
    <row r="60" spans="1:4" s="7" customFormat="1" ht="15" hidden="1">
      <c r="A60" s="5" t="s">
        <v>21</v>
      </c>
      <c r="B60" s="15" t="s">
        <v>40</v>
      </c>
      <c r="C60" s="8" t="s">
        <v>33</v>
      </c>
      <c r="D60" s="32"/>
    </row>
    <row r="61" spans="1:4" s="7" customFormat="1" ht="30" hidden="1">
      <c r="A61" s="5" t="s">
        <v>22</v>
      </c>
      <c r="B61" s="15" t="s">
        <v>40</v>
      </c>
      <c r="C61" s="8" t="s">
        <v>41</v>
      </c>
      <c r="D61" s="32"/>
    </row>
    <row r="62" spans="1:4" s="7" customFormat="1" ht="15.75">
      <c r="A62" s="6" t="s">
        <v>23</v>
      </c>
      <c r="B62" s="16" t="s">
        <v>41</v>
      </c>
      <c r="C62" s="9" t="s">
        <v>32</v>
      </c>
      <c r="D62" s="33">
        <f>SUM(D63:D68)</f>
        <v>306614</v>
      </c>
    </row>
    <row r="63" spans="1:4" s="7" customFormat="1" ht="15">
      <c r="A63" s="5" t="s">
        <v>24</v>
      </c>
      <c r="B63" s="15" t="s">
        <v>41</v>
      </c>
      <c r="C63" s="8" t="s">
        <v>43</v>
      </c>
      <c r="D63" s="32">
        <v>3178</v>
      </c>
    </row>
    <row r="64" spans="1:4" s="7" customFormat="1" ht="15" hidden="1">
      <c r="A64" s="5" t="s">
        <v>25</v>
      </c>
      <c r="B64" s="15" t="s">
        <v>41</v>
      </c>
      <c r="C64" s="8" t="s">
        <v>33</v>
      </c>
      <c r="D64" s="32"/>
    </row>
    <row r="65" spans="1:4" s="7" customFormat="1" ht="15">
      <c r="A65" s="5" t="s">
        <v>25</v>
      </c>
      <c r="B65" s="15" t="s">
        <v>41</v>
      </c>
      <c r="C65" s="8" t="s">
        <v>33</v>
      </c>
      <c r="D65" s="32">
        <v>41853</v>
      </c>
    </row>
    <row r="66" spans="1:4" s="7" customFormat="1" ht="15">
      <c r="A66" s="5" t="s">
        <v>26</v>
      </c>
      <c r="B66" s="15" t="s">
        <v>41</v>
      </c>
      <c r="C66" s="8" t="s">
        <v>34</v>
      </c>
      <c r="D66" s="32">
        <f>18+101+1100+538+997+500+408+30615+1080+46657+60495+1000+2850+120</f>
        <v>146479</v>
      </c>
    </row>
    <row r="67" spans="1:4" s="7" customFormat="1" ht="15">
      <c r="A67" s="5" t="s">
        <v>48</v>
      </c>
      <c r="B67" s="15" t="s">
        <v>41</v>
      </c>
      <c r="C67" s="8" t="s">
        <v>35</v>
      </c>
      <c r="D67" s="32">
        <f>33481+70678+8</f>
        <v>104167</v>
      </c>
    </row>
    <row r="68" spans="1:4" s="7" customFormat="1" ht="15">
      <c r="A68" s="5" t="s">
        <v>27</v>
      </c>
      <c r="B68" s="15" t="s">
        <v>41</v>
      </c>
      <c r="C68" s="8" t="s">
        <v>37</v>
      </c>
      <c r="D68" s="32">
        <f>2532+8405</f>
        <v>10937</v>
      </c>
    </row>
    <row r="69" spans="1:4" s="7" customFormat="1" ht="15.75">
      <c r="A69" s="17" t="s">
        <v>61</v>
      </c>
      <c r="B69" s="16" t="s">
        <v>42</v>
      </c>
      <c r="C69" s="9" t="s">
        <v>32</v>
      </c>
      <c r="D69" s="33">
        <f>D70+D71+D72</f>
        <v>125896</v>
      </c>
    </row>
    <row r="70" spans="1:4" s="7" customFormat="1" ht="15">
      <c r="A70" s="20" t="s">
        <v>56</v>
      </c>
      <c r="B70" s="15" t="s">
        <v>42</v>
      </c>
      <c r="C70" s="8" t="s">
        <v>33</v>
      </c>
      <c r="D70" s="32">
        <f>115319+300</f>
        <v>115619</v>
      </c>
    </row>
    <row r="71" spans="1:4" s="7" customFormat="1" ht="15">
      <c r="A71" s="20" t="s">
        <v>57</v>
      </c>
      <c r="B71" s="15" t="s">
        <v>42</v>
      </c>
      <c r="C71" s="8" t="s">
        <v>34</v>
      </c>
      <c r="D71" s="32">
        <v>10277</v>
      </c>
    </row>
    <row r="72" spans="1:4" s="7" customFormat="1" ht="30" hidden="1">
      <c r="A72" s="20" t="s">
        <v>58</v>
      </c>
      <c r="B72" s="15" t="s">
        <v>42</v>
      </c>
      <c r="C72" s="8" t="s">
        <v>36</v>
      </c>
      <c r="D72" s="32"/>
    </row>
    <row r="73" spans="1:4" s="7" customFormat="1" ht="31.5" hidden="1">
      <c r="A73" s="17" t="s">
        <v>70</v>
      </c>
      <c r="B73" s="16" t="s">
        <v>55</v>
      </c>
      <c r="C73" s="9" t="s">
        <v>32</v>
      </c>
      <c r="D73" s="33">
        <f>D74</f>
        <v>0</v>
      </c>
    </row>
    <row r="74" spans="1:4" s="7" customFormat="1" ht="30" hidden="1">
      <c r="A74" s="20" t="s">
        <v>71</v>
      </c>
      <c r="B74" s="15" t="s">
        <v>55</v>
      </c>
      <c r="C74" s="8" t="s">
        <v>43</v>
      </c>
      <c r="D74" s="32"/>
    </row>
    <row r="75" spans="1:4" s="7" customFormat="1" ht="15.75">
      <c r="A75" s="17" t="s">
        <v>45</v>
      </c>
      <c r="B75" s="6"/>
      <c r="C75" s="6"/>
      <c r="D75" s="37">
        <f>D13+D21+D26+D38+D44+D46+D50+D56+D62+D69+D74+D48-1</f>
        <v>2997836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Бабаева Марина Николаевна</cp:lastModifiedBy>
  <cp:lastPrinted>2019-11-08T05:15:13Z</cp:lastPrinted>
  <dcterms:created xsi:type="dcterms:W3CDTF">2007-09-29T08:45:14Z</dcterms:created>
  <dcterms:modified xsi:type="dcterms:W3CDTF">2019-11-28T12:56:04Z</dcterms:modified>
  <cp:category/>
  <cp:version/>
  <cp:contentType/>
  <cp:contentStatus/>
</cp:coreProperties>
</file>