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35"/>
  </bookViews>
  <sheets>
    <sheet name="Лист1" sheetId="1" r:id="rId1"/>
  </sheets>
  <definedNames>
    <definedName name="Z_1470B851_49C4_48DC_837D_91169A954105_.wvu.PrintTitles" localSheetId="0" hidden="1">Лист1!$16:$16</definedName>
    <definedName name="Z_1470B851_49C4_48DC_837D_91169A954105_.wvu.Rows" localSheetId="0" hidden="1">Лист1!#REF!,Лист1!#REF!,Лист1!#REF!,Лист1!#REF!</definedName>
    <definedName name="Z_1F8BD84D_201B_48B3_BE3F_9071B5E98944_.wvu.PrintTitles" localSheetId="0" hidden="1">Лист1!$16:$16</definedName>
    <definedName name="Z_1F8BD84D_201B_48B3_BE3F_9071B5E98944_.wvu.Rows" localSheetId="0" hidden="1">Лист1!#REF!,Лист1!#REF!,Лист1!#REF!,Лист1!#REF!,Лист1!#REF!,Лист1!#REF!,Лист1!#REF!,Лист1!#REF!</definedName>
    <definedName name="Z_5248A424_6107_4750_B73B_A989347632CF_.wvu.Rows" localSheetId="0" hidden="1">Лист1!#REF!,Лист1!#REF!</definedName>
    <definedName name="_xlnm.Print_Titles" localSheetId="0">Лист1!$16:$17</definedName>
    <definedName name="_xlnm.Print_Area" localSheetId="0">Лист1!$A$1:$Y$839</definedName>
  </definedNames>
  <calcPr calcId="145621"/>
  <customWorkbookViews>
    <customWorkbookView name="Denis - Личное представление" guid="{1470B851-49C4-48DC-837D-91169A954105}" autoUpdate="1" mergeInterval="5" personalView="1" maximized="1" xWindow="1" yWindow="1" windowWidth="1360" windowHeight="547" activeSheetId="1"/>
    <customWorkbookView name="Elenay - Личное представление" guid="{953860EF-9086-4978-9B71-D648DB252A06}" mergeInterval="0" personalView="1" maximized="1" windowWidth="1020" windowHeight="592" activeSheetId="1"/>
    <customWorkbookView name="Faina - Личное представление" guid="{6A6976AF-F477-4BD9-B239-81E8F039F51D}" mergeInterval="0" personalView="1" maximized="1" windowWidth="1020" windowHeight="596" activeSheetId="1"/>
    <customWorkbookView name="ku - Личное представление" guid="{1F8BD84D-201B-48B3-BE3F-9071B5E98944}" mergeInterval="0" personalView="1" maximized="1" windowWidth="1020" windowHeight="596" activeSheetId="1"/>
    <customWorkbookView name="Pahtusova - Личное представление" guid="{7E434260-87AA-42F5-B6DB-3E7EC7B18360}" mergeInterval="0" personalView="1" maximized="1" windowWidth="1020" windowHeight="592" activeSheetId="1"/>
    <customWorkbookView name="OlgaM - Личное представление" guid="{5248A424-6107-4750-B73B-A989347632CF}" mergeInterval="0" personalView="1" maximized="1" windowWidth="1020" windowHeight="606" activeSheetId="1"/>
  </customWorkbookViews>
</workbook>
</file>

<file path=xl/calcChain.xml><?xml version="1.0" encoding="utf-8"?>
<calcChain xmlns="http://schemas.openxmlformats.org/spreadsheetml/2006/main">
  <c r="G161" i="1" l="1"/>
  <c r="G404" i="1" l="1"/>
  <c r="Y19" i="1" l="1"/>
  <c r="Y18" i="1" s="1"/>
  <c r="G19" i="1"/>
  <c r="Y59" i="1"/>
  <c r="Y58" i="1" s="1"/>
  <c r="G59" i="1"/>
  <c r="G58" i="1" s="1"/>
  <c r="Y56" i="1"/>
  <c r="G56" i="1"/>
  <c r="G55" i="1" s="1"/>
  <c r="G54" i="1" s="1"/>
  <c r="G53" i="1" s="1"/>
  <c r="Y55" i="1"/>
  <c r="Y54" i="1" s="1"/>
  <c r="Y53" i="1" s="1"/>
  <c r="Y61" i="1"/>
  <c r="G62" i="1"/>
  <c r="G61" i="1" s="1"/>
  <c r="Y62" i="1"/>
  <c r="Y75" i="1" l="1"/>
  <c r="Y77" i="1"/>
  <c r="G77" i="1"/>
  <c r="G75" i="1"/>
  <c r="Y831" i="1" l="1"/>
  <c r="Y830" i="1" s="1"/>
  <c r="G831" i="1"/>
  <c r="G830" i="1" s="1"/>
  <c r="Y34" i="1"/>
  <c r="G34" i="1"/>
  <c r="Y818" i="1"/>
  <c r="G818" i="1"/>
  <c r="H403" i="1" l="1"/>
  <c r="H402" i="1" s="1"/>
  <c r="H401" i="1" s="1"/>
  <c r="H400" i="1" s="1"/>
  <c r="H399" i="1" s="1"/>
  <c r="H398" i="1" s="1"/>
  <c r="I403" i="1"/>
  <c r="I402" i="1" s="1"/>
  <c r="I401" i="1" s="1"/>
  <c r="I400" i="1" s="1"/>
  <c r="I399" i="1" s="1"/>
  <c r="I398" i="1" s="1"/>
  <c r="J403" i="1"/>
  <c r="J402" i="1" s="1"/>
  <c r="J401" i="1" s="1"/>
  <c r="J400" i="1" s="1"/>
  <c r="J399" i="1" s="1"/>
  <c r="J398" i="1" s="1"/>
  <c r="K403" i="1"/>
  <c r="K402" i="1" s="1"/>
  <c r="K401" i="1" s="1"/>
  <c r="K400" i="1" s="1"/>
  <c r="K399" i="1" s="1"/>
  <c r="K398" i="1" s="1"/>
  <c r="L403" i="1"/>
  <c r="L402" i="1" s="1"/>
  <c r="L401" i="1" s="1"/>
  <c r="L400" i="1" s="1"/>
  <c r="L399" i="1" s="1"/>
  <c r="L398" i="1" s="1"/>
  <c r="M403" i="1"/>
  <c r="M402" i="1" s="1"/>
  <c r="M401" i="1" s="1"/>
  <c r="M400" i="1" s="1"/>
  <c r="M399" i="1" s="1"/>
  <c r="M398" i="1" s="1"/>
  <c r="N403" i="1"/>
  <c r="N402" i="1" s="1"/>
  <c r="N401" i="1" s="1"/>
  <c r="N400" i="1" s="1"/>
  <c r="N399" i="1" s="1"/>
  <c r="N398" i="1" s="1"/>
  <c r="O403" i="1"/>
  <c r="O402" i="1" s="1"/>
  <c r="O401" i="1" s="1"/>
  <c r="O400" i="1" s="1"/>
  <c r="O399" i="1" s="1"/>
  <c r="O398" i="1" s="1"/>
  <c r="P403" i="1"/>
  <c r="P402" i="1" s="1"/>
  <c r="P401" i="1" s="1"/>
  <c r="P400" i="1" s="1"/>
  <c r="P399" i="1" s="1"/>
  <c r="P398" i="1" s="1"/>
  <c r="Q403" i="1"/>
  <c r="Q402" i="1" s="1"/>
  <c r="Q401" i="1" s="1"/>
  <c r="Q400" i="1" s="1"/>
  <c r="Q399" i="1" s="1"/>
  <c r="Q398" i="1" s="1"/>
  <c r="R403" i="1"/>
  <c r="R402" i="1" s="1"/>
  <c r="R401" i="1" s="1"/>
  <c r="R400" i="1" s="1"/>
  <c r="R399" i="1" s="1"/>
  <c r="R398" i="1" s="1"/>
  <c r="S403" i="1"/>
  <c r="S402" i="1" s="1"/>
  <c r="S401" i="1" s="1"/>
  <c r="S400" i="1" s="1"/>
  <c r="S399" i="1" s="1"/>
  <c r="S398" i="1" s="1"/>
  <c r="T403" i="1"/>
  <c r="T402" i="1" s="1"/>
  <c r="T401" i="1" s="1"/>
  <c r="T400" i="1" s="1"/>
  <c r="T399" i="1" s="1"/>
  <c r="T398" i="1" s="1"/>
  <c r="U403" i="1"/>
  <c r="U402" i="1" s="1"/>
  <c r="U401" i="1" s="1"/>
  <c r="U400" i="1" s="1"/>
  <c r="U399" i="1" s="1"/>
  <c r="U398" i="1" s="1"/>
  <c r="V403" i="1"/>
  <c r="V402" i="1" s="1"/>
  <c r="V401" i="1" s="1"/>
  <c r="V400" i="1" s="1"/>
  <c r="V399" i="1" s="1"/>
  <c r="V398" i="1" s="1"/>
  <c r="W403" i="1"/>
  <c r="W402" i="1" s="1"/>
  <c r="W401" i="1" s="1"/>
  <c r="W400" i="1" s="1"/>
  <c r="W399" i="1" s="1"/>
  <c r="W398" i="1" s="1"/>
  <c r="X403" i="1"/>
  <c r="X402" i="1" s="1"/>
  <c r="X401" i="1" s="1"/>
  <c r="X400" i="1" s="1"/>
  <c r="X399" i="1" s="1"/>
  <c r="X398" i="1" s="1"/>
  <c r="Y403" i="1"/>
  <c r="Y402" i="1" s="1"/>
  <c r="Y401" i="1" s="1"/>
  <c r="Y400" i="1" s="1"/>
  <c r="Y399" i="1" s="1"/>
  <c r="Y398" i="1" s="1"/>
  <c r="G403" i="1"/>
  <c r="G402" i="1" s="1"/>
  <c r="G401" i="1" s="1"/>
  <c r="G400" i="1" s="1"/>
  <c r="G399" i="1" s="1"/>
  <c r="G398" i="1" s="1"/>
  <c r="Y765" i="1" l="1"/>
  <c r="G152" i="1"/>
  <c r="Y836" i="1" l="1"/>
  <c r="Y835" i="1" s="1"/>
  <c r="G836" i="1"/>
  <c r="G835" i="1" s="1"/>
  <c r="G829" i="1" l="1"/>
  <c r="G828" i="1" s="1"/>
  <c r="G827" i="1" s="1"/>
  <c r="G826" i="1" s="1"/>
  <c r="Y829" i="1"/>
  <c r="Y828" i="1" s="1"/>
  <c r="Y827" i="1" s="1"/>
  <c r="Y826" i="1" s="1"/>
  <c r="G820" i="1"/>
  <c r="Y781" i="1"/>
  <c r="G781" i="1"/>
  <c r="G765" i="1"/>
  <c r="Y636" i="1"/>
  <c r="G636" i="1"/>
  <c r="Y487" i="1"/>
  <c r="G487" i="1"/>
  <c r="Y478" i="1"/>
  <c r="G478" i="1"/>
  <c r="Y395" i="1"/>
  <c r="G395" i="1"/>
  <c r="Y152" i="1"/>
  <c r="Y143" i="1"/>
  <c r="G143" i="1"/>
  <c r="Y41" i="1"/>
  <c r="G41" i="1"/>
  <c r="Y24" i="1"/>
  <c r="G24" i="1"/>
  <c r="H580" i="1" l="1"/>
  <c r="H579" i="1" s="1"/>
  <c r="H578" i="1" s="1"/>
  <c r="I580" i="1"/>
  <c r="I579" i="1" s="1"/>
  <c r="I578" i="1" s="1"/>
  <c r="J580" i="1"/>
  <c r="J579" i="1" s="1"/>
  <c r="J578" i="1" s="1"/>
  <c r="K580" i="1"/>
  <c r="K579" i="1" s="1"/>
  <c r="K578" i="1" s="1"/>
  <c r="L580" i="1"/>
  <c r="L579" i="1" s="1"/>
  <c r="L578" i="1" s="1"/>
  <c r="M580" i="1"/>
  <c r="M579" i="1" s="1"/>
  <c r="M578" i="1" s="1"/>
  <c r="N580" i="1"/>
  <c r="N579" i="1" s="1"/>
  <c r="N578" i="1" s="1"/>
  <c r="O580" i="1"/>
  <c r="O579" i="1" s="1"/>
  <c r="O578" i="1" s="1"/>
  <c r="P580" i="1"/>
  <c r="P579" i="1" s="1"/>
  <c r="P578" i="1" s="1"/>
  <c r="Q580" i="1"/>
  <c r="Q579" i="1" s="1"/>
  <c r="Q578" i="1" s="1"/>
  <c r="R580" i="1"/>
  <c r="R579" i="1" s="1"/>
  <c r="R578" i="1" s="1"/>
  <c r="S580" i="1"/>
  <c r="S579" i="1" s="1"/>
  <c r="S578" i="1" s="1"/>
  <c r="T580" i="1"/>
  <c r="T579" i="1" s="1"/>
  <c r="T578" i="1" s="1"/>
  <c r="U580" i="1"/>
  <c r="U579" i="1" s="1"/>
  <c r="U578" i="1" s="1"/>
  <c r="V580" i="1"/>
  <c r="V579" i="1" s="1"/>
  <c r="V578" i="1" s="1"/>
  <c r="W580" i="1"/>
  <c r="W579" i="1" s="1"/>
  <c r="W578" i="1" s="1"/>
  <c r="X580" i="1"/>
  <c r="X579" i="1" s="1"/>
  <c r="X578" i="1" s="1"/>
  <c r="Y580" i="1"/>
  <c r="Y579" i="1" s="1"/>
  <c r="Y578" i="1" s="1"/>
  <c r="G580" i="1"/>
  <c r="G579" i="1" s="1"/>
  <c r="G578" i="1" s="1"/>
  <c r="Y574" i="1"/>
  <c r="G574" i="1"/>
  <c r="Y558" i="1"/>
  <c r="G558" i="1"/>
  <c r="Y517" i="1"/>
  <c r="G517" i="1"/>
  <c r="Y619" i="1"/>
  <c r="G619" i="1"/>
  <c r="H623" i="1"/>
  <c r="H622" i="1" s="1"/>
  <c r="H621" i="1" s="1"/>
  <c r="H613" i="1" s="1"/>
  <c r="I623" i="1"/>
  <c r="I622" i="1" s="1"/>
  <c r="I621" i="1" s="1"/>
  <c r="I613" i="1" s="1"/>
  <c r="J623" i="1"/>
  <c r="J622" i="1" s="1"/>
  <c r="J621" i="1" s="1"/>
  <c r="J613" i="1" s="1"/>
  <c r="K623" i="1"/>
  <c r="K622" i="1" s="1"/>
  <c r="K621" i="1" s="1"/>
  <c r="K613" i="1" s="1"/>
  <c r="L623" i="1"/>
  <c r="L622" i="1" s="1"/>
  <c r="L621" i="1" s="1"/>
  <c r="L613" i="1" s="1"/>
  <c r="M623" i="1"/>
  <c r="M622" i="1" s="1"/>
  <c r="M621" i="1" s="1"/>
  <c r="M613" i="1" s="1"/>
  <c r="N623" i="1"/>
  <c r="N622" i="1" s="1"/>
  <c r="N621" i="1" s="1"/>
  <c r="N613" i="1" s="1"/>
  <c r="O623" i="1"/>
  <c r="O622" i="1" s="1"/>
  <c r="O621" i="1" s="1"/>
  <c r="O613" i="1" s="1"/>
  <c r="P623" i="1"/>
  <c r="P622" i="1" s="1"/>
  <c r="P621" i="1" s="1"/>
  <c r="P613" i="1" s="1"/>
  <c r="Q623" i="1"/>
  <c r="Q622" i="1" s="1"/>
  <c r="Q621" i="1" s="1"/>
  <c r="Q613" i="1" s="1"/>
  <c r="R623" i="1"/>
  <c r="R622" i="1" s="1"/>
  <c r="R621" i="1" s="1"/>
  <c r="R613" i="1" s="1"/>
  <c r="S623" i="1"/>
  <c r="S622" i="1" s="1"/>
  <c r="S621" i="1" s="1"/>
  <c r="S613" i="1" s="1"/>
  <c r="T623" i="1"/>
  <c r="T622" i="1" s="1"/>
  <c r="T621" i="1" s="1"/>
  <c r="T613" i="1" s="1"/>
  <c r="U623" i="1"/>
  <c r="U622" i="1" s="1"/>
  <c r="U621" i="1" s="1"/>
  <c r="U613" i="1" s="1"/>
  <c r="V623" i="1"/>
  <c r="V622" i="1" s="1"/>
  <c r="V621" i="1" s="1"/>
  <c r="V613" i="1" s="1"/>
  <c r="W623" i="1"/>
  <c r="W622" i="1" s="1"/>
  <c r="W621" i="1" s="1"/>
  <c r="W613" i="1" s="1"/>
  <c r="X623" i="1"/>
  <c r="X622" i="1" s="1"/>
  <c r="X621" i="1" s="1"/>
  <c r="X613" i="1" s="1"/>
  <c r="Y623" i="1"/>
  <c r="Y622" i="1" s="1"/>
  <c r="Y621" i="1" s="1"/>
  <c r="G623" i="1"/>
  <c r="G622" i="1" s="1"/>
  <c r="G621" i="1" s="1"/>
  <c r="H351" i="1" l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2" i="1"/>
  <c r="Y351" i="1" s="1"/>
  <c r="G352" i="1"/>
  <c r="Y365" i="1"/>
  <c r="Y364" i="1" s="1"/>
  <c r="Y363" i="1" s="1"/>
  <c r="G365" i="1"/>
  <c r="G364" i="1" s="1"/>
  <c r="G363" i="1" s="1"/>
  <c r="Y203" i="1" l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G203" i="1"/>
  <c r="Y184" i="1" l="1"/>
  <c r="Y183" i="1" s="1"/>
  <c r="Y182" i="1" s="1"/>
  <c r="Y181" i="1" s="1"/>
  <c r="Y180" i="1" s="1"/>
  <c r="Y179" i="1" s="1"/>
  <c r="G184" i="1"/>
  <c r="G183" i="1" s="1"/>
  <c r="G182" i="1" s="1"/>
  <c r="G181" i="1" s="1"/>
  <c r="G180" i="1" s="1"/>
  <c r="G179" i="1" s="1"/>
  <c r="G421" i="1" l="1"/>
  <c r="Y299" i="1" l="1"/>
  <c r="G299" i="1"/>
  <c r="Y361" i="1" l="1"/>
  <c r="Y360" i="1" s="1"/>
  <c r="Y359" i="1" s="1"/>
  <c r="G361" i="1"/>
  <c r="G360" i="1" s="1"/>
  <c r="G359" i="1" s="1"/>
  <c r="Y820" i="1" l="1"/>
  <c r="G99" i="1"/>
  <c r="G97" i="1"/>
  <c r="G154" i="1"/>
  <c r="Y145" i="1"/>
  <c r="G145" i="1"/>
  <c r="Y88" i="1" l="1"/>
  <c r="G88" i="1"/>
  <c r="G460" i="1" l="1"/>
  <c r="Y460" i="1"/>
  <c r="Y458" i="1"/>
  <c r="G458" i="1"/>
  <c r="Y752" i="1"/>
  <c r="Y751" i="1" s="1"/>
  <c r="Y750" i="1" s="1"/>
  <c r="H752" i="1"/>
  <c r="H751" i="1" s="1"/>
  <c r="H750" i="1" s="1"/>
  <c r="I752" i="1"/>
  <c r="I751" i="1" s="1"/>
  <c r="I750" i="1" s="1"/>
  <c r="J752" i="1"/>
  <c r="J751" i="1" s="1"/>
  <c r="J750" i="1" s="1"/>
  <c r="K752" i="1"/>
  <c r="K751" i="1" s="1"/>
  <c r="K750" i="1" s="1"/>
  <c r="L752" i="1"/>
  <c r="L751" i="1" s="1"/>
  <c r="L750" i="1" s="1"/>
  <c r="M752" i="1"/>
  <c r="M751" i="1" s="1"/>
  <c r="M750" i="1" s="1"/>
  <c r="N752" i="1"/>
  <c r="N751" i="1" s="1"/>
  <c r="N750" i="1" s="1"/>
  <c r="O752" i="1"/>
  <c r="O751" i="1" s="1"/>
  <c r="O750" i="1" s="1"/>
  <c r="P752" i="1"/>
  <c r="P751" i="1" s="1"/>
  <c r="P750" i="1" s="1"/>
  <c r="Q752" i="1"/>
  <c r="Q751" i="1" s="1"/>
  <c r="Q750" i="1" s="1"/>
  <c r="R752" i="1"/>
  <c r="R751" i="1" s="1"/>
  <c r="R750" i="1" s="1"/>
  <c r="S752" i="1"/>
  <c r="S751" i="1" s="1"/>
  <c r="S750" i="1" s="1"/>
  <c r="T752" i="1"/>
  <c r="T751" i="1" s="1"/>
  <c r="T750" i="1" s="1"/>
  <c r="U752" i="1"/>
  <c r="U751" i="1" s="1"/>
  <c r="U750" i="1" s="1"/>
  <c r="V752" i="1"/>
  <c r="V751" i="1" s="1"/>
  <c r="V750" i="1" s="1"/>
  <c r="W752" i="1"/>
  <c r="W751" i="1" s="1"/>
  <c r="W750" i="1" s="1"/>
  <c r="X752" i="1"/>
  <c r="X751" i="1" s="1"/>
  <c r="X750" i="1" s="1"/>
  <c r="G432" i="1"/>
  <c r="H114" i="1"/>
  <c r="H113" i="1" s="1"/>
  <c r="H112" i="1" s="1"/>
  <c r="I114" i="1"/>
  <c r="I113" i="1" s="1"/>
  <c r="I112" i="1" s="1"/>
  <c r="J114" i="1"/>
  <c r="J113" i="1" s="1"/>
  <c r="J112" i="1" s="1"/>
  <c r="K114" i="1"/>
  <c r="K113" i="1" s="1"/>
  <c r="K112" i="1" s="1"/>
  <c r="L114" i="1"/>
  <c r="L113" i="1" s="1"/>
  <c r="L112" i="1" s="1"/>
  <c r="M114" i="1"/>
  <c r="M113" i="1" s="1"/>
  <c r="M112" i="1" s="1"/>
  <c r="N114" i="1"/>
  <c r="N113" i="1" s="1"/>
  <c r="N112" i="1" s="1"/>
  <c r="O114" i="1"/>
  <c r="O113" i="1" s="1"/>
  <c r="O112" i="1" s="1"/>
  <c r="P114" i="1"/>
  <c r="P113" i="1" s="1"/>
  <c r="P112" i="1" s="1"/>
  <c r="Q114" i="1"/>
  <c r="Q113" i="1" s="1"/>
  <c r="Q112" i="1" s="1"/>
  <c r="R114" i="1"/>
  <c r="R113" i="1" s="1"/>
  <c r="R112" i="1" s="1"/>
  <c r="S114" i="1"/>
  <c r="S113" i="1" s="1"/>
  <c r="S112" i="1" s="1"/>
  <c r="T114" i="1"/>
  <c r="T113" i="1" s="1"/>
  <c r="T112" i="1" s="1"/>
  <c r="U114" i="1"/>
  <c r="U113" i="1" s="1"/>
  <c r="U112" i="1" s="1"/>
  <c r="V114" i="1"/>
  <c r="V113" i="1" s="1"/>
  <c r="V112" i="1" s="1"/>
  <c r="W114" i="1"/>
  <c r="W113" i="1" s="1"/>
  <c r="W112" i="1" s="1"/>
  <c r="X114" i="1"/>
  <c r="X113" i="1" s="1"/>
  <c r="X112" i="1" s="1"/>
  <c r="Y114" i="1"/>
  <c r="Y113" i="1" s="1"/>
  <c r="Y112" i="1" s="1"/>
  <c r="G114" i="1"/>
  <c r="G113" i="1" s="1"/>
  <c r="G112" i="1" s="1"/>
  <c r="Y780" i="1"/>
  <c r="Y777" i="1" s="1"/>
  <c r="Y776" i="1" s="1"/>
  <c r="G780" i="1"/>
  <c r="G777" i="1" s="1"/>
  <c r="G776" i="1" s="1"/>
  <c r="G752" i="1"/>
  <c r="G751" i="1" s="1"/>
  <c r="G750" i="1" s="1"/>
  <c r="Y696" i="1"/>
  <c r="Y784" i="1"/>
  <c r="Y783" i="1" s="1"/>
  <c r="Y782" i="1" s="1"/>
  <c r="Y807" i="1"/>
  <c r="Y806" i="1" s="1"/>
  <c r="Y805" i="1" s="1"/>
  <c r="G807" i="1"/>
  <c r="G806" i="1" s="1"/>
  <c r="G805" i="1" s="1"/>
  <c r="H807" i="1"/>
  <c r="H806" i="1" s="1"/>
  <c r="H805" i="1" s="1"/>
  <c r="I807" i="1"/>
  <c r="I806" i="1" s="1"/>
  <c r="I805" i="1" s="1"/>
  <c r="J807" i="1"/>
  <c r="J806" i="1" s="1"/>
  <c r="J805" i="1" s="1"/>
  <c r="K807" i="1"/>
  <c r="K806" i="1" s="1"/>
  <c r="K805" i="1" s="1"/>
  <c r="L807" i="1"/>
  <c r="L806" i="1" s="1"/>
  <c r="L805" i="1" s="1"/>
  <c r="M807" i="1"/>
  <c r="M806" i="1" s="1"/>
  <c r="M805" i="1" s="1"/>
  <c r="N807" i="1"/>
  <c r="N806" i="1" s="1"/>
  <c r="N805" i="1" s="1"/>
  <c r="O807" i="1"/>
  <c r="O806" i="1" s="1"/>
  <c r="O805" i="1" s="1"/>
  <c r="P807" i="1"/>
  <c r="P806" i="1" s="1"/>
  <c r="P805" i="1" s="1"/>
  <c r="Q807" i="1"/>
  <c r="Q806" i="1" s="1"/>
  <c r="Q805" i="1" s="1"/>
  <c r="R807" i="1"/>
  <c r="R806" i="1" s="1"/>
  <c r="R805" i="1" s="1"/>
  <c r="S807" i="1"/>
  <c r="S806" i="1" s="1"/>
  <c r="S805" i="1" s="1"/>
  <c r="T807" i="1"/>
  <c r="T806" i="1" s="1"/>
  <c r="T805" i="1" s="1"/>
  <c r="U807" i="1"/>
  <c r="U806" i="1" s="1"/>
  <c r="U805" i="1" s="1"/>
  <c r="V807" i="1"/>
  <c r="V806" i="1" s="1"/>
  <c r="V805" i="1" s="1"/>
  <c r="W807" i="1"/>
  <c r="W806" i="1" s="1"/>
  <c r="W805" i="1" s="1"/>
  <c r="X807" i="1"/>
  <c r="X806" i="1" s="1"/>
  <c r="X805" i="1" s="1"/>
  <c r="G635" i="1"/>
  <c r="G634" i="1" s="1"/>
  <c r="G633" i="1" s="1"/>
  <c r="Y573" i="1"/>
  <c r="Y572" i="1" s="1"/>
  <c r="G573" i="1"/>
  <c r="G572" i="1" s="1"/>
  <c r="G571" i="1" s="1"/>
  <c r="H557" i="1"/>
  <c r="H556" i="1" s="1"/>
  <c r="H548" i="1" s="1"/>
  <c r="H531" i="1" s="1"/>
  <c r="I557" i="1"/>
  <c r="I556" i="1" s="1"/>
  <c r="I548" i="1" s="1"/>
  <c r="I531" i="1" s="1"/>
  <c r="J557" i="1"/>
  <c r="J556" i="1" s="1"/>
  <c r="J548" i="1" s="1"/>
  <c r="J531" i="1" s="1"/>
  <c r="K557" i="1"/>
  <c r="K556" i="1" s="1"/>
  <c r="K548" i="1" s="1"/>
  <c r="K531" i="1" s="1"/>
  <c r="L557" i="1"/>
  <c r="L556" i="1" s="1"/>
  <c r="L548" i="1" s="1"/>
  <c r="L531" i="1" s="1"/>
  <c r="M557" i="1"/>
  <c r="M556" i="1" s="1"/>
  <c r="M548" i="1" s="1"/>
  <c r="M531" i="1" s="1"/>
  <c r="N557" i="1"/>
  <c r="N556" i="1" s="1"/>
  <c r="N548" i="1" s="1"/>
  <c r="N531" i="1" s="1"/>
  <c r="O557" i="1"/>
  <c r="O556" i="1" s="1"/>
  <c r="O548" i="1" s="1"/>
  <c r="O531" i="1" s="1"/>
  <c r="P557" i="1"/>
  <c r="P556" i="1" s="1"/>
  <c r="P548" i="1" s="1"/>
  <c r="P531" i="1" s="1"/>
  <c r="Q557" i="1"/>
  <c r="Q556" i="1" s="1"/>
  <c r="Q548" i="1" s="1"/>
  <c r="Q531" i="1" s="1"/>
  <c r="R557" i="1"/>
  <c r="R556" i="1" s="1"/>
  <c r="R548" i="1" s="1"/>
  <c r="R531" i="1" s="1"/>
  <c r="S557" i="1"/>
  <c r="S556" i="1" s="1"/>
  <c r="S548" i="1" s="1"/>
  <c r="S531" i="1" s="1"/>
  <c r="T557" i="1"/>
  <c r="T556" i="1" s="1"/>
  <c r="T548" i="1" s="1"/>
  <c r="T531" i="1" s="1"/>
  <c r="U557" i="1"/>
  <c r="U556" i="1" s="1"/>
  <c r="U548" i="1" s="1"/>
  <c r="U531" i="1" s="1"/>
  <c r="V557" i="1"/>
  <c r="V556" i="1" s="1"/>
  <c r="V548" i="1" s="1"/>
  <c r="V531" i="1" s="1"/>
  <c r="W557" i="1"/>
  <c r="W556" i="1" s="1"/>
  <c r="W548" i="1" s="1"/>
  <c r="W531" i="1" s="1"/>
  <c r="X557" i="1"/>
  <c r="X556" i="1" s="1"/>
  <c r="X548" i="1" s="1"/>
  <c r="X531" i="1" s="1"/>
  <c r="Y557" i="1"/>
  <c r="Y556" i="1" s="1"/>
  <c r="G557" i="1"/>
  <c r="G556" i="1" s="1"/>
  <c r="H528" i="1"/>
  <c r="H527" i="1" s="1"/>
  <c r="H526" i="1" s="1"/>
  <c r="H525" i="1" s="1"/>
  <c r="I528" i="1"/>
  <c r="I527" i="1" s="1"/>
  <c r="I526" i="1" s="1"/>
  <c r="I525" i="1" s="1"/>
  <c r="J528" i="1"/>
  <c r="J527" i="1" s="1"/>
  <c r="J526" i="1" s="1"/>
  <c r="J525" i="1" s="1"/>
  <c r="K528" i="1"/>
  <c r="K527" i="1" s="1"/>
  <c r="K526" i="1" s="1"/>
  <c r="K525" i="1" s="1"/>
  <c r="L528" i="1"/>
  <c r="L527" i="1" s="1"/>
  <c r="L526" i="1" s="1"/>
  <c r="L525" i="1" s="1"/>
  <c r="M528" i="1"/>
  <c r="M527" i="1" s="1"/>
  <c r="M526" i="1" s="1"/>
  <c r="M525" i="1" s="1"/>
  <c r="N528" i="1"/>
  <c r="N527" i="1" s="1"/>
  <c r="N526" i="1" s="1"/>
  <c r="N525" i="1" s="1"/>
  <c r="O528" i="1"/>
  <c r="O527" i="1" s="1"/>
  <c r="O526" i="1" s="1"/>
  <c r="O525" i="1" s="1"/>
  <c r="P528" i="1"/>
  <c r="P527" i="1" s="1"/>
  <c r="P526" i="1" s="1"/>
  <c r="P525" i="1" s="1"/>
  <c r="Q528" i="1"/>
  <c r="Q527" i="1" s="1"/>
  <c r="Q526" i="1" s="1"/>
  <c r="Q525" i="1" s="1"/>
  <c r="R528" i="1"/>
  <c r="R527" i="1" s="1"/>
  <c r="R526" i="1" s="1"/>
  <c r="R525" i="1" s="1"/>
  <c r="S528" i="1"/>
  <c r="S527" i="1" s="1"/>
  <c r="S526" i="1" s="1"/>
  <c r="S525" i="1" s="1"/>
  <c r="T528" i="1"/>
  <c r="T527" i="1" s="1"/>
  <c r="T526" i="1" s="1"/>
  <c r="T525" i="1" s="1"/>
  <c r="U528" i="1"/>
  <c r="U527" i="1" s="1"/>
  <c r="U526" i="1" s="1"/>
  <c r="U525" i="1" s="1"/>
  <c r="V528" i="1"/>
  <c r="V527" i="1" s="1"/>
  <c r="V526" i="1" s="1"/>
  <c r="V525" i="1" s="1"/>
  <c r="W528" i="1"/>
  <c r="W527" i="1" s="1"/>
  <c r="W526" i="1" s="1"/>
  <c r="W525" i="1" s="1"/>
  <c r="X528" i="1"/>
  <c r="X527" i="1" s="1"/>
  <c r="X526" i="1" s="1"/>
  <c r="X525" i="1" s="1"/>
  <c r="Y528" i="1"/>
  <c r="Y527" i="1" s="1"/>
  <c r="Y526" i="1" s="1"/>
  <c r="Y525" i="1" s="1"/>
  <c r="G528" i="1"/>
  <c r="G527" i="1" s="1"/>
  <c r="G526" i="1" s="1"/>
  <c r="G525" i="1" s="1"/>
  <c r="Y516" i="1"/>
  <c r="Y515" i="1" s="1"/>
  <c r="G516" i="1"/>
  <c r="G515" i="1" s="1"/>
  <c r="G514" i="1" s="1"/>
  <c r="H395" i="1"/>
  <c r="H394" i="1" s="1"/>
  <c r="I395" i="1"/>
  <c r="I394" i="1" s="1"/>
  <c r="J395" i="1"/>
  <c r="J394" i="1" s="1"/>
  <c r="K395" i="1"/>
  <c r="K394" i="1" s="1"/>
  <c r="L395" i="1"/>
  <c r="L394" i="1" s="1"/>
  <c r="M395" i="1"/>
  <c r="M394" i="1" s="1"/>
  <c r="N395" i="1"/>
  <c r="N394" i="1" s="1"/>
  <c r="O395" i="1"/>
  <c r="O394" i="1" s="1"/>
  <c r="P395" i="1"/>
  <c r="P394" i="1" s="1"/>
  <c r="Q395" i="1"/>
  <c r="Q394" i="1" s="1"/>
  <c r="R395" i="1"/>
  <c r="S395" i="1"/>
  <c r="S394" i="1" s="1"/>
  <c r="T395" i="1"/>
  <c r="T394" i="1" s="1"/>
  <c r="U395" i="1"/>
  <c r="U394" i="1" s="1"/>
  <c r="V395" i="1"/>
  <c r="V394" i="1" s="1"/>
  <c r="W395" i="1"/>
  <c r="W394" i="1" s="1"/>
  <c r="X395" i="1"/>
  <c r="X394" i="1" s="1"/>
  <c r="G394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7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4" i="1"/>
  <c r="G764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G351" i="1"/>
  <c r="G370" i="1"/>
  <c r="G369" i="1" s="1"/>
  <c r="G368" i="1" s="1"/>
  <c r="G367" i="1" s="1"/>
  <c r="G298" i="1"/>
  <c r="G297" i="1" s="1"/>
  <c r="G296" i="1" s="1"/>
  <c r="G696" i="1"/>
  <c r="H160" i="1"/>
  <c r="H159" i="1" s="1"/>
  <c r="H158" i="1" s="1"/>
  <c r="H157" i="1" s="1"/>
  <c r="H146" i="1" s="1"/>
  <c r="I160" i="1"/>
  <c r="I159" i="1" s="1"/>
  <c r="I158" i="1" s="1"/>
  <c r="I157" i="1" s="1"/>
  <c r="I146" i="1" s="1"/>
  <c r="J160" i="1"/>
  <c r="J159" i="1" s="1"/>
  <c r="J158" i="1" s="1"/>
  <c r="J157" i="1" s="1"/>
  <c r="J146" i="1" s="1"/>
  <c r="K160" i="1"/>
  <c r="K159" i="1" s="1"/>
  <c r="K158" i="1" s="1"/>
  <c r="K157" i="1" s="1"/>
  <c r="K146" i="1" s="1"/>
  <c r="L160" i="1"/>
  <c r="L159" i="1" s="1"/>
  <c r="L158" i="1" s="1"/>
  <c r="L157" i="1" s="1"/>
  <c r="L146" i="1" s="1"/>
  <c r="M160" i="1"/>
  <c r="M159" i="1" s="1"/>
  <c r="M158" i="1" s="1"/>
  <c r="M157" i="1" s="1"/>
  <c r="M146" i="1" s="1"/>
  <c r="N160" i="1"/>
  <c r="N159" i="1" s="1"/>
  <c r="N158" i="1" s="1"/>
  <c r="N157" i="1" s="1"/>
  <c r="N146" i="1" s="1"/>
  <c r="O160" i="1"/>
  <c r="O159" i="1" s="1"/>
  <c r="O158" i="1" s="1"/>
  <c r="O157" i="1" s="1"/>
  <c r="O146" i="1" s="1"/>
  <c r="P160" i="1"/>
  <c r="P159" i="1" s="1"/>
  <c r="P158" i="1" s="1"/>
  <c r="P157" i="1" s="1"/>
  <c r="P146" i="1" s="1"/>
  <c r="Q160" i="1"/>
  <c r="Q159" i="1" s="1"/>
  <c r="Q158" i="1" s="1"/>
  <c r="Q157" i="1" s="1"/>
  <c r="Q146" i="1" s="1"/>
  <c r="R160" i="1"/>
  <c r="R159" i="1" s="1"/>
  <c r="R158" i="1" s="1"/>
  <c r="R157" i="1" s="1"/>
  <c r="R146" i="1" s="1"/>
  <c r="S160" i="1"/>
  <c r="S159" i="1" s="1"/>
  <c r="S158" i="1" s="1"/>
  <c r="S157" i="1" s="1"/>
  <c r="S146" i="1" s="1"/>
  <c r="T160" i="1"/>
  <c r="T159" i="1" s="1"/>
  <c r="T158" i="1" s="1"/>
  <c r="T157" i="1" s="1"/>
  <c r="T146" i="1" s="1"/>
  <c r="U160" i="1"/>
  <c r="U159" i="1" s="1"/>
  <c r="U158" i="1" s="1"/>
  <c r="U157" i="1" s="1"/>
  <c r="U146" i="1" s="1"/>
  <c r="V160" i="1"/>
  <c r="V159" i="1" s="1"/>
  <c r="V158" i="1" s="1"/>
  <c r="V157" i="1" s="1"/>
  <c r="V146" i="1" s="1"/>
  <c r="W160" i="1"/>
  <c r="W159" i="1" s="1"/>
  <c r="W158" i="1" s="1"/>
  <c r="W157" i="1" s="1"/>
  <c r="W146" i="1" s="1"/>
  <c r="X160" i="1"/>
  <c r="X159" i="1" s="1"/>
  <c r="X158" i="1" s="1"/>
  <c r="X157" i="1" s="1"/>
  <c r="X146" i="1" s="1"/>
  <c r="Y160" i="1"/>
  <c r="Y159" i="1" s="1"/>
  <c r="Y158" i="1" s="1"/>
  <c r="Y157" i="1" s="1"/>
  <c r="G160" i="1"/>
  <c r="G159" i="1" s="1"/>
  <c r="G158" i="1" s="1"/>
  <c r="G157" i="1" s="1"/>
  <c r="Y151" i="1"/>
  <c r="G151" i="1"/>
  <c r="G153" i="1"/>
  <c r="H503" i="1"/>
  <c r="H498" i="1" s="1"/>
  <c r="I503" i="1"/>
  <c r="I498" i="1" s="1"/>
  <c r="J503" i="1"/>
  <c r="J498" i="1" s="1"/>
  <c r="K503" i="1"/>
  <c r="K498" i="1" s="1"/>
  <c r="L503" i="1"/>
  <c r="L498" i="1" s="1"/>
  <c r="M503" i="1"/>
  <c r="M498" i="1" s="1"/>
  <c r="N503" i="1"/>
  <c r="N498" i="1" s="1"/>
  <c r="O503" i="1"/>
  <c r="O498" i="1" s="1"/>
  <c r="P503" i="1"/>
  <c r="P498" i="1" s="1"/>
  <c r="Q503" i="1"/>
  <c r="Q498" i="1" s="1"/>
  <c r="R503" i="1"/>
  <c r="R498" i="1" s="1"/>
  <c r="S503" i="1"/>
  <c r="S498" i="1" s="1"/>
  <c r="T503" i="1"/>
  <c r="T498" i="1" s="1"/>
  <c r="U503" i="1"/>
  <c r="U498" i="1" s="1"/>
  <c r="V503" i="1"/>
  <c r="V498" i="1" s="1"/>
  <c r="W503" i="1"/>
  <c r="W498" i="1" s="1"/>
  <c r="X503" i="1"/>
  <c r="X498" i="1" s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G620" i="1"/>
  <c r="Y576" i="1"/>
  <c r="Y575" i="1" s="1"/>
  <c r="G576" i="1"/>
  <c r="G575" i="1" s="1"/>
  <c r="Y554" i="1"/>
  <c r="Y553" i="1" s="1"/>
  <c r="G554" i="1"/>
  <c r="G553" i="1" s="1"/>
  <c r="G552" i="1" s="1"/>
  <c r="Y519" i="1"/>
  <c r="Y518" i="1" s="1"/>
  <c r="G519" i="1"/>
  <c r="G518" i="1" s="1"/>
  <c r="Y508" i="1"/>
  <c r="Y507" i="1" s="1"/>
  <c r="G508" i="1"/>
  <c r="G507" i="1" s="1"/>
  <c r="Y33" i="1"/>
  <c r="Y394" i="1"/>
  <c r="Y825" i="1"/>
  <c r="Y824" i="1" s="1"/>
  <c r="Y823" i="1" s="1"/>
  <c r="G825" i="1"/>
  <c r="G824" i="1" s="1"/>
  <c r="G823" i="1" s="1"/>
  <c r="Y494" i="1"/>
  <c r="Y493" i="1" s="1"/>
  <c r="Y492" i="1" s="1"/>
  <c r="Y491" i="1" s="1"/>
  <c r="Y490" i="1" s="1"/>
  <c r="Y489" i="1" s="1"/>
  <c r="G494" i="1"/>
  <c r="G493" i="1" s="1"/>
  <c r="G492" i="1" s="1"/>
  <c r="G491" i="1" s="1"/>
  <c r="G490" i="1" s="1"/>
  <c r="G489" i="1" s="1"/>
  <c r="H590" i="1"/>
  <c r="H589" i="1" s="1"/>
  <c r="H588" i="1" s="1"/>
  <c r="H587" i="1" s="1"/>
  <c r="I590" i="1"/>
  <c r="I589" i="1" s="1"/>
  <c r="I588" i="1" s="1"/>
  <c r="I587" i="1" s="1"/>
  <c r="J590" i="1"/>
  <c r="J589" i="1" s="1"/>
  <c r="J588" i="1" s="1"/>
  <c r="J587" i="1" s="1"/>
  <c r="K590" i="1"/>
  <c r="K589" i="1" s="1"/>
  <c r="K588" i="1" s="1"/>
  <c r="K587" i="1" s="1"/>
  <c r="L590" i="1"/>
  <c r="L589" i="1" s="1"/>
  <c r="L588" i="1" s="1"/>
  <c r="L587" i="1" s="1"/>
  <c r="M590" i="1"/>
  <c r="M589" i="1" s="1"/>
  <c r="M588" i="1" s="1"/>
  <c r="M587" i="1" s="1"/>
  <c r="N590" i="1"/>
  <c r="N589" i="1" s="1"/>
  <c r="N588" i="1" s="1"/>
  <c r="N587" i="1" s="1"/>
  <c r="O590" i="1"/>
  <c r="O589" i="1" s="1"/>
  <c r="O588" i="1" s="1"/>
  <c r="O587" i="1" s="1"/>
  <c r="P590" i="1"/>
  <c r="P589" i="1" s="1"/>
  <c r="P588" i="1" s="1"/>
  <c r="P587" i="1" s="1"/>
  <c r="Q590" i="1"/>
  <c r="Q589" i="1" s="1"/>
  <c r="Q588" i="1" s="1"/>
  <c r="Q587" i="1" s="1"/>
  <c r="R590" i="1"/>
  <c r="R589" i="1" s="1"/>
  <c r="R588" i="1" s="1"/>
  <c r="R587" i="1" s="1"/>
  <c r="S590" i="1"/>
  <c r="S589" i="1" s="1"/>
  <c r="S588" i="1" s="1"/>
  <c r="S587" i="1" s="1"/>
  <c r="T590" i="1"/>
  <c r="T589" i="1" s="1"/>
  <c r="T588" i="1" s="1"/>
  <c r="T587" i="1" s="1"/>
  <c r="U590" i="1"/>
  <c r="U589" i="1" s="1"/>
  <c r="U588" i="1" s="1"/>
  <c r="U587" i="1" s="1"/>
  <c r="V590" i="1"/>
  <c r="V589" i="1" s="1"/>
  <c r="V588" i="1" s="1"/>
  <c r="V587" i="1" s="1"/>
  <c r="W590" i="1"/>
  <c r="W589" i="1" s="1"/>
  <c r="W588" i="1" s="1"/>
  <c r="W587" i="1" s="1"/>
  <c r="X590" i="1"/>
  <c r="X589" i="1" s="1"/>
  <c r="X588" i="1" s="1"/>
  <c r="X587" i="1" s="1"/>
  <c r="Y590" i="1"/>
  <c r="Y589" i="1" s="1"/>
  <c r="Y588" i="1" s="1"/>
  <c r="Y587" i="1" s="1"/>
  <c r="G590" i="1"/>
  <c r="G589" i="1" s="1"/>
  <c r="G588" i="1" s="1"/>
  <c r="G587" i="1" s="1"/>
  <c r="G98" i="1"/>
  <c r="G445" i="1"/>
  <c r="G444" i="1" s="1"/>
  <c r="G443" i="1" s="1"/>
  <c r="G449" i="1"/>
  <c r="G448" i="1"/>
  <c r="G447" i="1" s="1"/>
  <c r="Y410" i="1"/>
  <c r="Y409" i="1" s="1"/>
  <c r="Y408" i="1" s="1"/>
  <c r="Y407" i="1" s="1"/>
  <c r="Y406" i="1" s="1"/>
  <c r="Y405" i="1" s="1"/>
  <c r="G410" i="1"/>
  <c r="G409" i="1" s="1"/>
  <c r="G408" i="1" s="1"/>
  <c r="G407" i="1" s="1"/>
  <c r="G406" i="1" s="1"/>
  <c r="G405" i="1" s="1"/>
  <c r="Y758" i="1"/>
  <c r="Y757" i="1" s="1"/>
  <c r="Y756" i="1" s="1"/>
  <c r="Y755" i="1" s="1"/>
  <c r="G758" i="1"/>
  <c r="G757" i="1" s="1"/>
  <c r="Y657" i="1"/>
  <c r="Y656" i="1" s="1"/>
  <c r="Y655" i="1" s="1"/>
  <c r="Y654" i="1" s="1"/>
  <c r="G657" i="1"/>
  <c r="G656" i="1" s="1"/>
  <c r="G655" i="1" s="1"/>
  <c r="G654" i="1" s="1"/>
  <c r="H423" i="1"/>
  <c r="I423" i="1"/>
  <c r="J423" i="1"/>
  <c r="J413" i="1" s="1"/>
  <c r="K423" i="1"/>
  <c r="L423" i="1"/>
  <c r="M423" i="1"/>
  <c r="N423" i="1"/>
  <c r="O423" i="1"/>
  <c r="P423" i="1"/>
  <c r="Q423" i="1"/>
  <c r="R423" i="1"/>
  <c r="R413" i="1" s="1"/>
  <c r="S423" i="1"/>
  <c r="T423" i="1"/>
  <c r="U423" i="1"/>
  <c r="V423" i="1"/>
  <c r="W423" i="1"/>
  <c r="X423" i="1"/>
  <c r="H414" i="1"/>
  <c r="I414" i="1"/>
  <c r="J414" i="1"/>
  <c r="K414" i="1"/>
  <c r="L414" i="1"/>
  <c r="M414" i="1"/>
  <c r="N414" i="1"/>
  <c r="O414" i="1"/>
  <c r="P414" i="1"/>
  <c r="Q414" i="1"/>
  <c r="Q413" i="1" s="1"/>
  <c r="R414" i="1"/>
  <c r="S414" i="1"/>
  <c r="S413" i="1" s="1"/>
  <c r="T414" i="1"/>
  <c r="U414" i="1"/>
  <c r="V414" i="1"/>
  <c r="W414" i="1"/>
  <c r="X414" i="1"/>
  <c r="G266" i="1"/>
  <c r="G265" i="1" s="1"/>
  <c r="G264" i="1" s="1"/>
  <c r="Y250" i="1"/>
  <c r="Y249" i="1" s="1"/>
  <c r="Y248" i="1" s="1"/>
  <c r="G250" i="1"/>
  <c r="G249" i="1" s="1"/>
  <c r="G248" i="1" s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I207" i="1"/>
  <c r="I186" i="1" s="1"/>
  <c r="I162" i="1" s="1"/>
  <c r="J207" i="1"/>
  <c r="J186" i="1" s="1"/>
  <c r="J162" i="1" s="1"/>
  <c r="K207" i="1"/>
  <c r="K186" i="1" s="1"/>
  <c r="K162" i="1" s="1"/>
  <c r="L207" i="1"/>
  <c r="L186" i="1" s="1"/>
  <c r="L162" i="1" s="1"/>
  <c r="M207" i="1"/>
  <c r="M186" i="1" s="1"/>
  <c r="M162" i="1" s="1"/>
  <c r="N207" i="1"/>
  <c r="N186" i="1" s="1"/>
  <c r="N162" i="1" s="1"/>
  <c r="O207" i="1"/>
  <c r="O186" i="1" s="1"/>
  <c r="O162" i="1" s="1"/>
  <c r="P207" i="1"/>
  <c r="P186" i="1" s="1"/>
  <c r="P162" i="1" s="1"/>
  <c r="Q207" i="1"/>
  <c r="Q186" i="1" s="1"/>
  <c r="Q162" i="1" s="1"/>
  <c r="R207" i="1"/>
  <c r="R186" i="1" s="1"/>
  <c r="R162" i="1" s="1"/>
  <c r="S207" i="1"/>
  <c r="S186" i="1" s="1"/>
  <c r="S162" i="1" s="1"/>
  <c r="T207" i="1"/>
  <c r="T186" i="1" s="1"/>
  <c r="T162" i="1" s="1"/>
  <c r="U207" i="1"/>
  <c r="U186" i="1" s="1"/>
  <c r="U162" i="1" s="1"/>
  <c r="V207" i="1"/>
  <c r="V186" i="1" s="1"/>
  <c r="V162" i="1" s="1"/>
  <c r="W207" i="1"/>
  <c r="W186" i="1" s="1"/>
  <c r="W162" i="1" s="1"/>
  <c r="X207" i="1"/>
  <c r="X186" i="1" s="1"/>
  <c r="X162" i="1" s="1"/>
  <c r="Y207" i="1"/>
  <c r="Y205" i="1"/>
  <c r="Y202" i="1" s="1"/>
  <c r="Y201" i="1" s="1"/>
  <c r="Y200" i="1" s="1"/>
  <c r="Y199" i="1" s="1"/>
  <c r="H207" i="1"/>
  <c r="H205" i="1"/>
  <c r="G205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2" i="1"/>
  <c r="H801" i="1"/>
  <c r="H800" i="1" s="1"/>
  <c r="H799" i="1" s="1"/>
  <c r="H798" i="1" s="1"/>
  <c r="I801" i="1"/>
  <c r="I800" i="1" s="1"/>
  <c r="I799" i="1" s="1"/>
  <c r="I798" i="1" s="1"/>
  <c r="J801" i="1"/>
  <c r="J800" i="1" s="1"/>
  <c r="J799" i="1" s="1"/>
  <c r="J798" i="1" s="1"/>
  <c r="K801" i="1"/>
  <c r="K800" i="1" s="1"/>
  <c r="K799" i="1" s="1"/>
  <c r="K798" i="1" s="1"/>
  <c r="L801" i="1"/>
  <c r="L800" i="1" s="1"/>
  <c r="L799" i="1" s="1"/>
  <c r="L798" i="1" s="1"/>
  <c r="M801" i="1"/>
  <c r="M800" i="1" s="1"/>
  <c r="M799" i="1" s="1"/>
  <c r="M798" i="1" s="1"/>
  <c r="N801" i="1"/>
  <c r="N800" i="1" s="1"/>
  <c r="N799" i="1" s="1"/>
  <c r="N798" i="1" s="1"/>
  <c r="O801" i="1"/>
  <c r="O800" i="1" s="1"/>
  <c r="O799" i="1" s="1"/>
  <c r="O798" i="1" s="1"/>
  <c r="P801" i="1"/>
  <c r="P800" i="1" s="1"/>
  <c r="P799" i="1" s="1"/>
  <c r="P798" i="1" s="1"/>
  <c r="Q801" i="1"/>
  <c r="Q800" i="1" s="1"/>
  <c r="Q799" i="1" s="1"/>
  <c r="Q798" i="1" s="1"/>
  <c r="R801" i="1"/>
  <c r="R800" i="1" s="1"/>
  <c r="R799" i="1" s="1"/>
  <c r="R798" i="1" s="1"/>
  <c r="S801" i="1"/>
  <c r="S800" i="1" s="1"/>
  <c r="S799" i="1" s="1"/>
  <c r="S798" i="1" s="1"/>
  <c r="T801" i="1"/>
  <c r="T800" i="1" s="1"/>
  <c r="T799" i="1" s="1"/>
  <c r="T798" i="1" s="1"/>
  <c r="U801" i="1"/>
  <c r="U800" i="1" s="1"/>
  <c r="U799" i="1" s="1"/>
  <c r="U798" i="1" s="1"/>
  <c r="V801" i="1"/>
  <c r="V800" i="1" s="1"/>
  <c r="V799" i="1" s="1"/>
  <c r="V798" i="1" s="1"/>
  <c r="W801" i="1"/>
  <c r="W800" i="1" s="1"/>
  <c r="W799" i="1" s="1"/>
  <c r="W798" i="1" s="1"/>
  <c r="X801" i="1"/>
  <c r="X800" i="1"/>
  <c r="X799" i="1" s="1"/>
  <c r="X798" i="1" s="1"/>
  <c r="Y801" i="1"/>
  <c r="Y800" i="1" s="1"/>
  <c r="Y799" i="1" s="1"/>
  <c r="Y798" i="1" s="1"/>
  <c r="G801" i="1"/>
  <c r="G800" i="1" s="1"/>
  <c r="G799" i="1" s="1"/>
  <c r="G798" i="1" s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H711" i="1"/>
  <c r="H710" i="1" s="1"/>
  <c r="H709" i="1" s="1"/>
  <c r="H708" i="1" s="1"/>
  <c r="I711" i="1"/>
  <c r="I710" i="1" s="1"/>
  <c r="I709" i="1" s="1"/>
  <c r="I708" i="1" s="1"/>
  <c r="J711" i="1"/>
  <c r="J710" i="1" s="1"/>
  <c r="J709" i="1" s="1"/>
  <c r="J708" i="1" s="1"/>
  <c r="J684" i="1" s="1"/>
  <c r="K711" i="1"/>
  <c r="K710" i="1" s="1"/>
  <c r="K709" i="1" s="1"/>
  <c r="K708" i="1" s="1"/>
  <c r="L711" i="1"/>
  <c r="L710" i="1" s="1"/>
  <c r="L709" i="1" s="1"/>
  <c r="L708" i="1" s="1"/>
  <c r="M711" i="1"/>
  <c r="M710" i="1" s="1"/>
  <c r="M709" i="1" s="1"/>
  <c r="M708" i="1" s="1"/>
  <c r="M684" i="1" s="1"/>
  <c r="N711" i="1"/>
  <c r="N710" i="1" s="1"/>
  <c r="N709" i="1" s="1"/>
  <c r="N708" i="1" s="1"/>
  <c r="O711" i="1"/>
  <c r="O710" i="1" s="1"/>
  <c r="O709" i="1" s="1"/>
  <c r="O708" i="1" s="1"/>
  <c r="P711" i="1"/>
  <c r="P710" i="1" s="1"/>
  <c r="P709" i="1" s="1"/>
  <c r="P708" i="1" s="1"/>
  <c r="P684" i="1" s="1"/>
  <c r="Q711" i="1"/>
  <c r="Q710" i="1" s="1"/>
  <c r="Q709" i="1" s="1"/>
  <c r="Q708" i="1" s="1"/>
  <c r="Q684" i="1" s="1"/>
  <c r="R711" i="1"/>
  <c r="R710" i="1" s="1"/>
  <c r="R709" i="1" s="1"/>
  <c r="R708" i="1" s="1"/>
  <c r="S711" i="1"/>
  <c r="S710" i="1" s="1"/>
  <c r="S709" i="1" s="1"/>
  <c r="S708" i="1" s="1"/>
  <c r="S684" i="1" s="1"/>
  <c r="T711" i="1"/>
  <c r="T710" i="1" s="1"/>
  <c r="T709" i="1" s="1"/>
  <c r="T708" i="1" s="1"/>
  <c r="U711" i="1"/>
  <c r="U710" i="1" s="1"/>
  <c r="U709" i="1" s="1"/>
  <c r="U708" i="1" s="1"/>
  <c r="V711" i="1"/>
  <c r="V710" i="1" s="1"/>
  <c r="V709" i="1" s="1"/>
  <c r="V708" i="1" s="1"/>
  <c r="V684" i="1" s="1"/>
  <c r="W711" i="1"/>
  <c r="W710" i="1" s="1"/>
  <c r="W709" i="1" s="1"/>
  <c r="W708" i="1" s="1"/>
  <c r="X711" i="1"/>
  <c r="X710" i="1" s="1"/>
  <c r="X709" i="1" s="1"/>
  <c r="X708" i="1" s="1"/>
  <c r="Y711" i="1"/>
  <c r="Y710" i="1" s="1"/>
  <c r="Y709" i="1" s="1"/>
  <c r="Y708" i="1" s="1"/>
  <c r="G711" i="1"/>
  <c r="G710" i="1" s="1"/>
  <c r="G709" i="1" s="1"/>
  <c r="G708" i="1" s="1"/>
  <c r="H652" i="1"/>
  <c r="H651" i="1" s="1"/>
  <c r="H650" i="1" s="1"/>
  <c r="H649" i="1" s="1"/>
  <c r="H625" i="1" s="1"/>
  <c r="I652" i="1"/>
  <c r="I651" i="1" s="1"/>
  <c r="I650" i="1" s="1"/>
  <c r="I649" i="1" s="1"/>
  <c r="I625" i="1" s="1"/>
  <c r="J652" i="1"/>
  <c r="J651" i="1" s="1"/>
  <c r="J650" i="1" s="1"/>
  <c r="J649" i="1" s="1"/>
  <c r="J625" i="1" s="1"/>
  <c r="K652" i="1"/>
  <c r="K651" i="1" s="1"/>
  <c r="K650" i="1" s="1"/>
  <c r="K649" i="1" s="1"/>
  <c r="K625" i="1" s="1"/>
  <c r="L652" i="1"/>
  <c r="L651" i="1" s="1"/>
  <c r="L650" i="1" s="1"/>
  <c r="L649" i="1" s="1"/>
  <c r="L625" i="1" s="1"/>
  <c r="M652" i="1"/>
  <c r="M651" i="1" s="1"/>
  <c r="M650" i="1" s="1"/>
  <c r="M649" i="1" s="1"/>
  <c r="M625" i="1" s="1"/>
  <c r="N652" i="1"/>
  <c r="N651" i="1" s="1"/>
  <c r="N650" i="1" s="1"/>
  <c r="N649" i="1" s="1"/>
  <c r="N625" i="1" s="1"/>
  <c r="O652" i="1"/>
  <c r="O651" i="1" s="1"/>
  <c r="O650" i="1" s="1"/>
  <c r="O649" i="1" s="1"/>
  <c r="O625" i="1" s="1"/>
  <c r="P652" i="1"/>
  <c r="P651" i="1" s="1"/>
  <c r="P650" i="1" s="1"/>
  <c r="P649" i="1" s="1"/>
  <c r="P625" i="1" s="1"/>
  <c r="Q652" i="1"/>
  <c r="Q651" i="1" s="1"/>
  <c r="Q650" i="1" s="1"/>
  <c r="Q649" i="1" s="1"/>
  <c r="Q625" i="1" s="1"/>
  <c r="R652" i="1"/>
  <c r="R651" i="1" s="1"/>
  <c r="R650" i="1" s="1"/>
  <c r="R649" i="1" s="1"/>
  <c r="R625" i="1" s="1"/>
  <c r="S652" i="1"/>
  <c r="S651" i="1" s="1"/>
  <c r="S650" i="1" s="1"/>
  <c r="S649" i="1" s="1"/>
  <c r="S625" i="1" s="1"/>
  <c r="T652" i="1"/>
  <c r="T651" i="1" s="1"/>
  <c r="T650" i="1" s="1"/>
  <c r="T649" i="1" s="1"/>
  <c r="T625" i="1" s="1"/>
  <c r="U652" i="1"/>
  <c r="U651" i="1" s="1"/>
  <c r="U650" i="1" s="1"/>
  <c r="U649" i="1" s="1"/>
  <c r="U625" i="1" s="1"/>
  <c r="V652" i="1"/>
  <c r="V651" i="1" s="1"/>
  <c r="V650" i="1" s="1"/>
  <c r="V649" i="1" s="1"/>
  <c r="V625" i="1" s="1"/>
  <c r="W652" i="1"/>
  <c r="W651" i="1" s="1"/>
  <c r="W650" i="1" s="1"/>
  <c r="W649" i="1" s="1"/>
  <c r="W625" i="1" s="1"/>
  <c r="X652" i="1"/>
  <c r="X651" i="1" s="1"/>
  <c r="X650" i="1" s="1"/>
  <c r="X649" i="1" s="1"/>
  <c r="X625" i="1" s="1"/>
  <c r="Y652" i="1"/>
  <c r="Y651" i="1" s="1"/>
  <c r="Y650" i="1" s="1"/>
  <c r="Y649" i="1" s="1"/>
  <c r="G652" i="1"/>
  <c r="G651" i="1" s="1"/>
  <c r="G650" i="1" s="1"/>
  <c r="G649" i="1" s="1"/>
  <c r="H606" i="1"/>
  <c r="H605" i="1" s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M606" i="1"/>
  <c r="M605" i="1" s="1"/>
  <c r="M604" i="1" s="1"/>
  <c r="N606" i="1"/>
  <c r="N605" i="1" s="1"/>
  <c r="N604" i="1" s="1"/>
  <c r="O606" i="1"/>
  <c r="O605" i="1" s="1"/>
  <c r="O604" i="1" s="1"/>
  <c r="P606" i="1"/>
  <c r="P605" i="1" s="1"/>
  <c r="P604" i="1" s="1"/>
  <c r="Q606" i="1"/>
  <c r="Q605" i="1" s="1"/>
  <c r="Q604" i="1" s="1"/>
  <c r="R606" i="1"/>
  <c r="R605" i="1" s="1"/>
  <c r="R604" i="1" s="1"/>
  <c r="S606" i="1"/>
  <c r="S605" i="1" s="1"/>
  <c r="S604" i="1" s="1"/>
  <c r="T606" i="1"/>
  <c r="T605" i="1" s="1"/>
  <c r="T604" i="1" s="1"/>
  <c r="U606" i="1"/>
  <c r="U605" i="1" s="1"/>
  <c r="U604" i="1" s="1"/>
  <c r="V606" i="1"/>
  <c r="V605" i="1" s="1"/>
  <c r="V604" i="1" s="1"/>
  <c r="W606" i="1"/>
  <c r="W605" i="1" s="1"/>
  <c r="W604" i="1" s="1"/>
  <c r="X606" i="1"/>
  <c r="X605" i="1" s="1"/>
  <c r="X604" i="1" s="1"/>
  <c r="Y606" i="1"/>
  <c r="Y605" i="1" s="1"/>
  <c r="Y604" i="1" s="1"/>
  <c r="G606" i="1"/>
  <c r="G605" i="1" s="1"/>
  <c r="G604" i="1" s="1"/>
  <c r="H602" i="1"/>
  <c r="H601" i="1" s="1"/>
  <c r="H600" i="1" s="1"/>
  <c r="I602" i="1"/>
  <c r="I601" i="1" s="1"/>
  <c r="I600" i="1" s="1"/>
  <c r="J602" i="1"/>
  <c r="J601" i="1" s="1"/>
  <c r="J600" i="1" s="1"/>
  <c r="K602" i="1"/>
  <c r="K601" i="1" s="1"/>
  <c r="K600" i="1" s="1"/>
  <c r="L602" i="1"/>
  <c r="L601" i="1" s="1"/>
  <c r="L600" i="1" s="1"/>
  <c r="L593" i="1" s="1"/>
  <c r="M602" i="1"/>
  <c r="M601" i="1" s="1"/>
  <c r="M600" i="1" s="1"/>
  <c r="N602" i="1"/>
  <c r="N601" i="1" s="1"/>
  <c r="N600" i="1" s="1"/>
  <c r="O602" i="1"/>
  <c r="O601" i="1" s="1"/>
  <c r="O600" i="1" s="1"/>
  <c r="P602" i="1"/>
  <c r="P601" i="1" s="1"/>
  <c r="P600" i="1" s="1"/>
  <c r="Q602" i="1"/>
  <c r="Q601" i="1" s="1"/>
  <c r="Q600" i="1" s="1"/>
  <c r="R602" i="1"/>
  <c r="R601" i="1" s="1"/>
  <c r="R600" i="1" s="1"/>
  <c r="S602" i="1"/>
  <c r="S601" i="1" s="1"/>
  <c r="S600" i="1" s="1"/>
  <c r="T602" i="1"/>
  <c r="T601" i="1" s="1"/>
  <c r="T600" i="1" s="1"/>
  <c r="T593" i="1" s="1"/>
  <c r="U602" i="1"/>
  <c r="U601" i="1" s="1"/>
  <c r="U600" i="1" s="1"/>
  <c r="V602" i="1"/>
  <c r="V601" i="1" s="1"/>
  <c r="V600" i="1" s="1"/>
  <c r="W602" i="1"/>
  <c r="W601" i="1" s="1"/>
  <c r="W600" i="1" s="1"/>
  <c r="X602" i="1"/>
  <c r="X601" i="1" s="1"/>
  <c r="X600" i="1" s="1"/>
  <c r="Y602" i="1"/>
  <c r="Y601" i="1" s="1"/>
  <c r="Y600" i="1" s="1"/>
  <c r="G602" i="1"/>
  <c r="G601" i="1" s="1"/>
  <c r="G600" i="1" s="1"/>
  <c r="H585" i="1"/>
  <c r="H584" i="1" s="1"/>
  <c r="H583" i="1" s="1"/>
  <c r="H582" i="1" s="1"/>
  <c r="I585" i="1"/>
  <c r="I584" i="1" s="1"/>
  <c r="I583" i="1" s="1"/>
  <c r="I582" i="1" s="1"/>
  <c r="J585" i="1"/>
  <c r="J584" i="1" s="1"/>
  <c r="J583" i="1" s="1"/>
  <c r="J582" i="1" s="1"/>
  <c r="K585" i="1"/>
  <c r="K584" i="1" s="1"/>
  <c r="K583" i="1" s="1"/>
  <c r="K582" i="1" s="1"/>
  <c r="L585" i="1"/>
  <c r="L584" i="1" s="1"/>
  <c r="L583" i="1" s="1"/>
  <c r="L582" i="1" s="1"/>
  <c r="M585" i="1"/>
  <c r="M584" i="1" s="1"/>
  <c r="M583" i="1" s="1"/>
  <c r="M582" i="1" s="1"/>
  <c r="M530" i="1" s="1"/>
  <c r="N585" i="1"/>
  <c r="N584" i="1" s="1"/>
  <c r="N583" i="1" s="1"/>
  <c r="N582" i="1" s="1"/>
  <c r="O585" i="1"/>
  <c r="O584" i="1" s="1"/>
  <c r="O583" i="1" s="1"/>
  <c r="O582" i="1" s="1"/>
  <c r="P585" i="1"/>
  <c r="P584" i="1" s="1"/>
  <c r="P583" i="1" s="1"/>
  <c r="P582" i="1" s="1"/>
  <c r="Q585" i="1"/>
  <c r="Q584" i="1" s="1"/>
  <c r="Q583" i="1" s="1"/>
  <c r="Q582" i="1" s="1"/>
  <c r="Q530" i="1" s="1"/>
  <c r="R585" i="1"/>
  <c r="R584" i="1" s="1"/>
  <c r="R583" i="1" s="1"/>
  <c r="R582" i="1" s="1"/>
  <c r="S585" i="1"/>
  <c r="S584" i="1" s="1"/>
  <c r="S583" i="1" s="1"/>
  <c r="S582" i="1" s="1"/>
  <c r="T585" i="1"/>
  <c r="T584" i="1" s="1"/>
  <c r="T583" i="1" s="1"/>
  <c r="T582" i="1" s="1"/>
  <c r="U585" i="1"/>
  <c r="U584" i="1" s="1"/>
  <c r="U583" i="1" s="1"/>
  <c r="U582" i="1" s="1"/>
  <c r="U530" i="1" s="1"/>
  <c r="V585" i="1"/>
  <c r="V584" i="1" s="1"/>
  <c r="V583" i="1" s="1"/>
  <c r="V582" i="1" s="1"/>
  <c r="W585" i="1"/>
  <c r="W584" i="1" s="1"/>
  <c r="W583" i="1" s="1"/>
  <c r="W582" i="1" s="1"/>
  <c r="X585" i="1"/>
  <c r="X584" i="1" s="1"/>
  <c r="X583" i="1" s="1"/>
  <c r="X582" i="1" s="1"/>
  <c r="Y585" i="1"/>
  <c r="Y584" i="1" s="1"/>
  <c r="Y583" i="1" s="1"/>
  <c r="Y582" i="1" s="1"/>
  <c r="G585" i="1"/>
  <c r="G584" i="1" s="1"/>
  <c r="G583" i="1" s="1"/>
  <c r="G582" i="1" s="1"/>
  <c r="G796" i="1"/>
  <c r="G795" i="1" s="1"/>
  <c r="G794" i="1" s="1"/>
  <c r="G792" i="1"/>
  <c r="G791" i="1" s="1"/>
  <c r="G790" i="1" s="1"/>
  <c r="Y486" i="1"/>
  <c r="Y485" i="1" s="1"/>
  <c r="Y484" i="1" s="1"/>
  <c r="Y483" i="1" s="1"/>
  <c r="Y482" i="1" s="1"/>
  <c r="Y481" i="1" s="1"/>
  <c r="G486" i="1"/>
  <c r="G485" i="1" s="1"/>
  <c r="G484" i="1" s="1"/>
  <c r="G483" i="1" s="1"/>
  <c r="Y340" i="1"/>
  <c r="Y339" i="1" s="1"/>
  <c r="Y338" i="1" s="1"/>
  <c r="G340" i="1"/>
  <c r="G339" i="1" s="1"/>
  <c r="H776" i="1"/>
  <c r="H775" i="1" s="1"/>
  <c r="I776" i="1"/>
  <c r="I775" i="1" s="1"/>
  <c r="J776" i="1"/>
  <c r="J775" i="1" s="1"/>
  <c r="J774" i="1" s="1"/>
  <c r="K776" i="1"/>
  <c r="K775" i="1" s="1"/>
  <c r="L776" i="1"/>
  <c r="L775" i="1" s="1"/>
  <c r="M776" i="1"/>
  <c r="M775" i="1" s="1"/>
  <c r="N776" i="1"/>
  <c r="N775" i="1" s="1"/>
  <c r="O776" i="1"/>
  <c r="O775" i="1" s="1"/>
  <c r="P776" i="1"/>
  <c r="P775" i="1" s="1"/>
  <c r="Q776" i="1"/>
  <c r="Q775" i="1" s="1"/>
  <c r="Q774" i="1" s="1"/>
  <c r="R776" i="1"/>
  <c r="R775" i="1" s="1"/>
  <c r="S776" i="1"/>
  <c r="S775" i="1" s="1"/>
  <c r="T776" i="1"/>
  <c r="T775" i="1" s="1"/>
  <c r="U776" i="1"/>
  <c r="U775" i="1" s="1"/>
  <c r="V776" i="1"/>
  <c r="V775" i="1" s="1"/>
  <c r="W776" i="1"/>
  <c r="W775" i="1" s="1"/>
  <c r="X776" i="1"/>
  <c r="X775" i="1" s="1"/>
  <c r="H811" i="1"/>
  <c r="H810" i="1" s="1"/>
  <c r="H809" i="1" s="1"/>
  <c r="I811" i="1"/>
  <c r="I810" i="1" s="1"/>
  <c r="I809" i="1" s="1"/>
  <c r="J811" i="1"/>
  <c r="J810" i="1" s="1"/>
  <c r="J809" i="1" s="1"/>
  <c r="K811" i="1"/>
  <c r="K810" i="1" s="1"/>
  <c r="K809" i="1" s="1"/>
  <c r="K804" i="1" s="1"/>
  <c r="K803" i="1" s="1"/>
  <c r="L811" i="1"/>
  <c r="L810" i="1" s="1"/>
  <c r="L809" i="1" s="1"/>
  <c r="M811" i="1"/>
  <c r="M810" i="1" s="1"/>
  <c r="M809" i="1" s="1"/>
  <c r="N811" i="1"/>
  <c r="N810" i="1" s="1"/>
  <c r="N809" i="1" s="1"/>
  <c r="N804" i="1" s="1"/>
  <c r="N803" i="1" s="1"/>
  <c r="O811" i="1"/>
  <c r="O810" i="1" s="1"/>
  <c r="O809" i="1" s="1"/>
  <c r="O804" i="1" s="1"/>
  <c r="O803" i="1" s="1"/>
  <c r="P811" i="1"/>
  <c r="P810" i="1" s="1"/>
  <c r="P809" i="1" s="1"/>
  <c r="Q811" i="1"/>
  <c r="Q810" i="1" s="1"/>
  <c r="Q809" i="1" s="1"/>
  <c r="Q804" i="1" s="1"/>
  <c r="Q803" i="1" s="1"/>
  <c r="R811" i="1"/>
  <c r="R810" i="1" s="1"/>
  <c r="R809" i="1" s="1"/>
  <c r="R804" i="1" s="1"/>
  <c r="R803" i="1" s="1"/>
  <c r="S811" i="1"/>
  <c r="S810" i="1" s="1"/>
  <c r="S809" i="1" s="1"/>
  <c r="T811" i="1"/>
  <c r="T810" i="1" s="1"/>
  <c r="T809" i="1" s="1"/>
  <c r="U811" i="1"/>
  <c r="U810" i="1" s="1"/>
  <c r="U809" i="1" s="1"/>
  <c r="U804" i="1" s="1"/>
  <c r="U803" i="1" s="1"/>
  <c r="V811" i="1"/>
  <c r="V810" i="1" s="1"/>
  <c r="V809" i="1" s="1"/>
  <c r="W811" i="1"/>
  <c r="W810" i="1" s="1"/>
  <c r="W809" i="1" s="1"/>
  <c r="W804" i="1" s="1"/>
  <c r="W803" i="1" s="1"/>
  <c r="X811" i="1"/>
  <c r="X810" i="1" s="1"/>
  <c r="X809" i="1" s="1"/>
  <c r="Y811" i="1"/>
  <c r="Y810" i="1" s="1"/>
  <c r="Y809" i="1" s="1"/>
  <c r="Y804" i="1" s="1"/>
  <c r="Y803" i="1" s="1"/>
  <c r="G811" i="1"/>
  <c r="G810" i="1" s="1"/>
  <c r="G809" i="1" s="1"/>
  <c r="G804" i="1" s="1"/>
  <c r="G803" i="1" s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Y628" i="1" s="1"/>
  <c r="Y627" i="1" s="1"/>
  <c r="Y626" i="1" s="1"/>
  <c r="G629" i="1"/>
  <c r="G628" i="1" s="1"/>
  <c r="G627" i="1" s="1"/>
  <c r="G626" i="1" s="1"/>
  <c r="H611" i="1"/>
  <c r="H610" i="1" s="1"/>
  <c r="H609" i="1" s="1"/>
  <c r="H608" i="1" s="1"/>
  <c r="I611" i="1"/>
  <c r="I610" i="1" s="1"/>
  <c r="I609" i="1" s="1"/>
  <c r="I608" i="1" s="1"/>
  <c r="J611" i="1"/>
  <c r="J610" i="1" s="1"/>
  <c r="J609" i="1" s="1"/>
  <c r="J608" i="1" s="1"/>
  <c r="K611" i="1"/>
  <c r="K610" i="1" s="1"/>
  <c r="K609" i="1" s="1"/>
  <c r="K608" i="1" s="1"/>
  <c r="L611" i="1"/>
  <c r="L610" i="1" s="1"/>
  <c r="L609" i="1" s="1"/>
  <c r="L608" i="1" s="1"/>
  <c r="M611" i="1"/>
  <c r="M610" i="1" s="1"/>
  <c r="M609" i="1" s="1"/>
  <c r="M608" i="1" s="1"/>
  <c r="N611" i="1"/>
  <c r="N610" i="1" s="1"/>
  <c r="N609" i="1" s="1"/>
  <c r="N608" i="1" s="1"/>
  <c r="O611" i="1"/>
  <c r="O610" i="1" s="1"/>
  <c r="O609" i="1" s="1"/>
  <c r="O608" i="1" s="1"/>
  <c r="P611" i="1"/>
  <c r="P610" i="1" s="1"/>
  <c r="P609" i="1" s="1"/>
  <c r="P608" i="1" s="1"/>
  <c r="Q611" i="1"/>
  <c r="Q610" i="1" s="1"/>
  <c r="Q609" i="1" s="1"/>
  <c r="Q608" i="1" s="1"/>
  <c r="R611" i="1"/>
  <c r="R610" i="1" s="1"/>
  <c r="R609" i="1" s="1"/>
  <c r="R608" i="1" s="1"/>
  <c r="S611" i="1"/>
  <c r="S610" i="1" s="1"/>
  <c r="S609" i="1" s="1"/>
  <c r="S608" i="1" s="1"/>
  <c r="T611" i="1"/>
  <c r="T610" i="1" s="1"/>
  <c r="T609" i="1" s="1"/>
  <c r="T608" i="1" s="1"/>
  <c r="U611" i="1"/>
  <c r="U610" i="1" s="1"/>
  <c r="U609" i="1" s="1"/>
  <c r="U608" i="1" s="1"/>
  <c r="V611" i="1"/>
  <c r="V610" i="1" s="1"/>
  <c r="V609" i="1" s="1"/>
  <c r="V608" i="1" s="1"/>
  <c r="W611" i="1"/>
  <c r="W610" i="1" s="1"/>
  <c r="W609" i="1" s="1"/>
  <c r="W608" i="1" s="1"/>
  <c r="X611" i="1"/>
  <c r="X610" i="1" s="1"/>
  <c r="X609" i="1" s="1"/>
  <c r="X608" i="1" s="1"/>
  <c r="Y611" i="1"/>
  <c r="Y610" i="1" s="1"/>
  <c r="Y609" i="1" s="1"/>
  <c r="Y608" i="1" s="1"/>
  <c r="G611" i="1"/>
  <c r="G610" i="1" s="1"/>
  <c r="G609" i="1" s="1"/>
  <c r="G608" i="1" s="1"/>
  <c r="Y76" i="1"/>
  <c r="G76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H357" i="1"/>
  <c r="H356" i="1" s="1"/>
  <c r="H355" i="1" s="1"/>
  <c r="I357" i="1"/>
  <c r="I356" i="1" s="1"/>
  <c r="I355" i="1" s="1"/>
  <c r="J357" i="1"/>
  <c r="J356" i="1" s="1"/>
  <c r="J355" i="1" s="1"/>
  <c r="K357" i="1"/>
  <c r="K356" i="1" s="1"/>
  <c r="K355" i="1" s="1"/>
  <c r="L357" i="1"/>
  <c r="L356" i="1" s="1"/>
  <c r="L355" i="1" s="1"/>
  <c r="M357" i="1"/>
  <c r="M356" i="1" s="1"/>
  <c r="M355" i="1" s="1"/>
  <c r="N357" i="1"/>
  <c r="N356" i="1" s="1"/>
  <c r="N355" i="1" s="1"/>
  <c r="O357" i="1"/>
  <c r="O356" i="1" s="1"/>
  <c r="O355" i="1" s="1"/>
  <c r="P357" i="1"/>
  <c r="P356" i="1" s="1"/>
  <c r="P355" i="1" s="1"/>
  <c r="Q357" i="1"/>
  <c r="Q356" i="1" s="1"/>
  <c r="Q355" i="1" s="1"/>
  <c r="R357" i="1"/>
  <c r="R356" i="1" s="1"/>
  <c r="R355" i="1" s="1"/>
  <c r="S357" i="1"/>
  <c r="S356" i="1" s="1"/>
  <c r="S355" i="1" s="1"/>
  <c r="T357" i="1"/>
  <c r="T356" i="1" s="1"/>
  <c r="T355" i="1" s="1"/>
  <c r="U357" i="1"/>
  <c r="U356" i="1" s="1"/>
  <c r="U355" i="1" s="1"/>
  <c r="V357" i="1"/>
  <c r="V356" i="1" s="1"/>
  <c r="V355" i="1" s="1"/>
  <c r="W357" i="1"/>
  <c r="W356" i="1" s="1"/>
  <c r="W355" i="1" s="1"/>
  <c r="X357" i="1"/>
  <c r="X356" i="1" s="1"/>
  <c r="X355" i="1" s="1"/>
  <c r="Y357" i="1"/>
  <c r="Y356" i="1" s="1"/>
  <c r="Y355" i="1" s="1"/>
  <c r="G357" i="1"/>
  <c r="G356" i="1" s="1"/>
  <c r="G355" i="1" s="1"/>
  <c r="H49" i="1"/>
  <c r="H48" i="1" s="1"/>
  <c r="H47" i="1" s="1"/>
  <c r="I49" i="1"/>
  <c r="I48" i="1" s="1"/>
  <c r="I47" i="1" s="1"/>
  <c r="J49" i="1"/>
  <c r="J48" i="1" s="1"/>
  <c r="J47" i="1" s="1"/>
  <c r="K49" i="1"/>
  <c r="K48" i="1" s="1"/>
  <c r="K47" i="1" s="1"/>
  <c r="L49" i="1"/>
  <c r="L48" i="1" s="1"/>
  <c r="L47" i="1" s="1"/>
  <c r="M49" i="1"/>
  <c r="M48" i="1" s="1"/>
  <c r="M47" i="1" s="1"/>
  <c r="N49" i="1"/>
  <c r="N48" i="1" s="1"/>
  <c r="N47" i="1" s="1"/>
  <c r="O49" i="1"/>
  <c r="O48" i="1" s="1"/>
  <c r="O47" i="1" s="1"/>
  <c r="P49" i="1"/>
  <c r="P48" i="1" s="1"/>
  <c r="P47" i="1" s="1"/>
  <c r="Q49" i="1"/>
  <c r="Q48" i="1" s="1"/>
  <c r="Q47" i="1" s="1"/>
  <c r="R49" i="1"/>
  <c r="R48" i="1" s="1"/>
  <c r="R47" i="1" s="1"/>
  <c r="S49" i="1"/>
  <c r="S48" i="1" s="1"/>
  <c r="S47" i="1" s="1"/>
  <c r="T49" i="1"/>
  <c r="T48" i="1" s="1"/>
  <c r="T47" i="1" s="1"/>
  <c r="U49" i="1"/>
  <c r="U48" i="1" s="1"/>
  <c r="U47" i="1" s="1"/>
  <c r="V49" i="1"/>
  <c r="V48" i="1" s="1"/>
  <c r="V47" i="1" s="1"/>
  <c r="W49" i="1"/>
  <c r="W48" i="1" s="1"/>
  <c r="W47" i="1" s="1"/>
  <c r="X49" i="1"/>
  <c r="X48" i="1" s="1"/>
  <c r="X47" i="1" s="1"/>
  <c r="Y49" i="1"/>
  <c r="Y48" i="1" s="1"/>
  <c r="Y47" i="1" s="1"/>
  <c r="G49" i="1"/>
  <c r="G48" i="1" s="1"/>
  <c r="G47" i="1" s="1"/>
  <c r="H74" i="1"/>
  <c r="H73" i="1" s="1"/>
  <c r="I74" i="1"/>
  <c r="I73" i="1" s="1"/>
  <c r="J74" i="1"/>
  <c r="J73" i="1" s="1"/>
  <c r="K74" i="1"/>
  <c r="K73" i="1" s="1"/>
  <c r="L74" i="1"/>
  <c r="L73" i="1" s="1"/>
  <c r="M74" i="1"/>
  <c r="M73" i="1" s="1"/>
  <c r="N74" i="1"/>
  <c r="N73" i="1" s="1"/>
  <c r="O74" i="1"/>
  <c r="O73" i="1" s="1"/>
  <c r="P74" i="1"/>
  <c r="P73" i="1" s="1"/>
  <c r="Q74" i="1"/>
  <c r="Q73" i="1" s="1"/>
  <c r="R74" i="1"/>
  <c r="R73" i="1" s="1"/>
  <c r="S74" i="1"/>
  <c r="S73" i="1" s="1"/>
  <c r="T74" i="1"/>
  <c r="T73" i="1" s="1"/>
  <c r="U74" i="1"/>
  <c r="U73" i="1" s="1"/>
  <c r="V74" i="1"/>
  <c r="V73" i="1" s="1"/>
  <c r="W74" i="1"/>
  <c r="W73" i="1" s="1"/>
  <c r="X74" i="1"/>
  <c r="X73" i="1" s="1"/>
  <c r="Y74" i="1"/>
  <c r="Y73" i="1" s="1"/>
  <c r="G74" i="1"/>
  <c r="H84" i="1"/>
  <c r="H83" i="1" s="1"/>
  <c r="I84" i="1"/>
  <c r="I83" i="1" s="1"/>
  <c r="J84" i="1"/>
  <c r="J83" i="1" s="1"/>
  <c r="K84" i="1"/>
  <c r="K83" i="1" s="1"/>
  <c r="L84" i="1"/>
  <c r="L83" i="1" s="1"/>
  <c r="M84" i="1"/>
  <c r="M83" i="1" s="1"/>
  <c r="N84" i="1"/>
  <c r="N83" i="1" s="1"/>
  <c r="O84" i="1"/>
  <c r="O83" i="1" s="1"/>
  <c r="P84" i="1"/>
  <c r="P83" i="1" s="1"/>
  <c r="Q84" i="1"/>
  <c r="Q83" i="1" s="1"/>
  <c r="R84" i="1"/>
  <c r="R83" i="1" s="1"/>
  <c r="S84" i="1"/>
  <c r="S83" i="1" s="1"/>
  <c r="T84" i="1"/>
  <c r="T83" i="1" s="1"/>
  <c r="U84" i="1"/>
  <c r="U83" i="1" s="1"/>
  <c r="V84" i="1"/>
  <c r="V83" i="1" s="1"/>
  <c r="W84" i="1"/>
  <c r="W83" i="1" s="1"/>
  <c r="X84" i="1"/>
  <c r="X83" i="1" s="1"/>
  <c r="Y84" i="1"/>
  <c r="Y83" i="1" s="1"/>
  <c r="G84" i="1"/>
  <c r="G83" i="1" s="1"/>
  <c r="Y272" i="1"/>
  <c r="G272" i="1"/>
  <c r="Y463" i="1"/>
  <c r="Y462" i="1" s="1"/>
  <c r="Y461" i="1" s="1"/>
  <c r="G463" i="1"/>
  <c r="G462" i="1" s="1"/>
  <c r="G461" i="1" s="1"/>
  <c r="G784" i="1"/>
  <c r="G783" i="1" s="1"/>
  <c r="G782" i="1" s="1"/>
  <c r="G616" i="1"/>
  <c r="Y616" i="1"/>
  <c r="Y596" i="1"/>
  <c r="G596" i="1"/>
  <c r="G704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66" i="1"/>
  <c r="Y265" i="1" s="1"/>
  <c r="Y264" i="1" s="1"/>
  <c r="Y707" i="1"/>
  <c r="Y706" i="1" s="1"/>
  <c r="Y703" i="1" s="1"/>
  <c r="Y704" i="1"/>
  <c r="G707" i="1"/>
  <c r="G706" i="1" s="1"/>
  <c r="G703" i="1" s="1"/>
  <c r="Y81" i="1"/>
  <c r="H102" i="1"/>
  <c r="H101" i="1" s="1"/>
  <c r="H100" i="1" s="1"/>
  <c r="H93" i="1" s="1"/>
  <c r="H92" i="1" s="1"/>
  <c r="I102" i="1"/>
  <c r="I101" i="1" s="1"/>
  <c r="I100" i="1" s="1"/>
  <c r="I93" i="1" s="1"/>
  <c r="I92" i="1" s="1"/>
  <c r="I91" i="1" s="1"/>
  <c r="J102" i="1"/>
  <c r="J101" i="1" s="1"/>
  <c r="J100" i="1" s="1"/>
  <c r="J93" i="1" s="1"/>
  <c r="J92" i="1" s="1"/>
  <c r="J91" i="1" s="1"/>
  <c r="K102" i="1"/>
  <c r="K101" i="1" s="1"/>
  <c r="K100" i="1" s="1"/>
  <c r="K93" i="1" s="1"/>
  <c r="K92" i="1" s="1"/>
  <c r="L102" i="1"/>
  <c r="L101" i="1" s="1"/>
  <c r="L100" i="1" s="1"/>
  <c r="L93" i="1" s="1"/>
  <c r="L92" i="1" s="1"/>
  <c r="L91" i="1" s="1"/>
  <c r="M102" i="1"/>
  <c r="M101" i="1" s="1"/>
  <c r="M100" i="1" s="1"/>
  <c r="M93" i="1" s="1"/>
  <c r="M92" i="1" s="1"/>
  <c r="M91" i="1" s="1"/>
  <c r="N102" i="1"/>
  <c r="N101" i="1" s="1"/>
  <c r="N100" i="1" s="1"/>
  <c r="N93" i="1" s="1"/>
  <c r="N92" i="1" s="1"/>
  <c r="O102" i="1"/>
  <c r="O101" i="1" s="1"/>
  <c r="O100" i="1" s="1"/>
  <c r="O93" i="1" s="1"/>
  <c r="O92" i="1" s="1"/>
  <c r="O91" i="1" s="1"/>
  <c r="P102" i="1"/>
  <c r="P101" i="1" s="1"/>
  <c r="P100" i="1" s="1"/>
  <c r="P93" i="1" s="1"/>
  <c r="P92" i="1" s="1"/>
  <c r="P91" i="1" s="1"/>
  <c r="Q102" i="1"/>
  <c r="Q101" i="1" s="1"/>
  <c r="Q100" i="1" s="1"/>
  <c r="Q93" i="1" s="1"/>
  <c r="Q92" i="1" s="1"/>
  <c r="R102" i="1"/>
  <c r="R101" i="1" s="1"/>
  <c r="R100" i="1" s="1"/>
  <c r="R93" i="1" s="1"/>
  <c r="R92" i="1" s="1"/>
  <c r="R91" i="1" s="1"/>
  <c r="S102" i="1"/>
  <c r="S101" i="1" s="1"/>
  <c r="S100" i="1" s="1"/>
  <c r="S93" i="1" s="1"/>
  <c r="S92" i="1" s="1"/>
  <c r="T102" i="1"/>
  <c r="T101" i="1" s="1"/>
  <c r="T100" i="1" s="1"/>
  <c r="T93" i="1" s="1"/>
  <c r="T92" i="1" s="1"/>
  <c r="T91" i="1" s="1"/>
  <c r="U102" i="1"/>
  <c r="U101" i="1" s="1"/>
  <c r="U100" i="1" s="1"/>
  <c r="U93" i="1" s="1"/>
  <c r="U92" i="1" s="1"/>
  <c r="U91" i="1" s="1"/>
  <c r="V102" i="1"/>
  <c r="V101" i="1" s="1"/>
  <c r="V100" i="1" s="1"/>
  <c r="V93" i="1" s="1"/>
  <c r="V92" i="1" s="1"/>
  <c r="W102" i="1"/>
  <c r="W101" i="1" s="1"/>
  <c r="W100" i="1" s="1"/>
  <c r="W93" i="1" s="1"/>
  <c r="W92" i="1" s="1"/>
  <c r="X102" i="1"/>
  <c r="X101" i="1"/>
  <c r="X100" i="1" s="1"/>
  <c r="X93" i="1" s="1"/>
  <c r="X92" i="1" s="1"/>
  <c r="Y102" i="1"/>
  <c r="Y101" i="1" s="1"/>
  <c r="Y100" i="1" s="1"/>
  <c r="G102" i="1"/>
  <c r="G101" i="1" s="1"/>
  <c r="G100" i="1" s="1"/>
  <c r="Y698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96" i="1"/>
  <c r="Y393" i="1" s="1"/>
  <c r="Y392" i="1" s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G393" i="1" s="1"/>
  <c r="G392" i="1" s="1"/>
  <c r="R394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H763" i="1"/>
  <c r="H762" i="1" s="1"/>
  <c r="I763" i="1"/>
  <c r="I762" i="1" s="1"/>
  <c r="J763" i="1"/>
  <c r="J762" i="1" s="1"/>
  <c r="K763" i="1"/>
  <c r="K762" i="1" s="1"/>
  <c r="L763" i="1"/>
  <c r="L762" i="1" s="1"/>
  <c r="M763" i="1"/>
  <c r="M762" i="1" s="1"/>
  <c r="N763" i="1"/>
  <c r="N762" i="1" s="1"/>
  <c r="O763" i="1"/>
  <c r="O762" i="1" s="1"/>
  <c r="P763" i="1"/>
  <c r="P762" i="1" s="1"/>
  <c r="Q763" i="1"/>
  <c r="Q762" i="1" s="1"/>
  <c r="R763" i="1"/>
  <c r="R762" i="1" s="1"/>
  <c r="S763" i="1"/>
  <c r="S762" i="1" s="1"/>
  <c r="T763" i="1"/>
  <c r="T762" i="1" s="1"/>
  <c r="U763" i="1"/>
  <c r="U762" i="1" s="1"/>
  <c r="V763" i="1"/>
  <c r="V762" i="1" s="1"/>
  <c r="W763" i="1"/>
  <c r="W762" i="1" s="1"/>
  <c r="X763" i="1"/>
  <c r="X762" i="1" s="1"/>
  <c r="Y766" i="1"/>
  <c r="G766" i="1"/>
  <c r="Y477" i="1"/>
  <c r="Y479" i="1"/>
  <c r="G479" i="1"/>
  <c r="G477" i="1"/>
  <c r="H138" i="1"/>
  <c r="H132" i="1" s="1"/>
  <c r="I138" i="1"/>
  <c r="I132" i="1" s="1"/>
  <c r="J138" i="1"/>
  <c r="J132" i="1"/>
  <c r="K138" i="1"/>
  <c r="K132" i="1" s="1"/>
  <c r="L138" i="1"/>
  <c r="L132" i="1" s="1"/>
  <c r="M138" i="1"/>
  <c r="M132" i="1" s="1"/>
  <c r="N138" i="1"/>
  <c r="N132" i="1"/>
  <c r="O138" i="1"/>
  <c r="O132" i="1" s="1"/>
  <c r="P138" i="1"/>
  <c r="P132" i="1" s="1"/>
  <c r="Q138" i="1"/>
  <c r="Q132" i="1" s="1"/>
  <c r="R138" i="1"/>
  <c r="R132" i="1" s="1"/>
  <c r="S138" i="1"/>
  <c r="S132" i="1" s="1"/>
  <c r="T138" i="1"/>
  <c r="T132" i="1" s="1"/>
  <c r="U138" i="1"/>
  <c r="U132" i="1" s="1"/>
  <c r="V138" i="1"/>
  <c r="V132" i="1" s="1"/>
  <c r="W138" i="1"/>
  <c r="W132" i="1" s="1"/>
  <c r="X138" i="1"/>
  <c r="X132" i="1" s="1"/>
  <c r="Y144" i="1"/>
  <c r="G144" i="1"/>
  <c r="Y142" i="1"/>
  <c r="G142" i="1"/>
  <c r="Y35" i="1"/>
  <c r="G35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G33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U78" i="1" s="1"/>
  <c r="V81" i="1"/>
  <c r="W81" i="1"/>
  <c r="X81" i="1"/>
  <c r="G81" i="1"/>
  <c r="Y421" i="1"/>
  <c r="Y414" i="1" s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H390" i="1"/>
  <c r="I390" i="1"/>
  <c r="J390" i="1"/>
  <c r="K390" i="1"/>
  <c r="K385" i="1" s="1"/>
  <c r="L390" i="1"/>
  <c r="M390" i="1"/>
  <c r="N390" i="1"/>
  <c r="O390" i="1"/>
  <c r="P390" i="1"/>
  <c r="Q390" i="1"/>
  <c r="R390" i="1"/>
  <c r="S390" i="1"/>
  <c r="S385" i="1" s="1"/>
  <c r="T390" i="1"/>
  <c r="U390" i="1"/>
  <c r="V390" i="1"/>
  <c r="W390" i="1"/>
  <c r="X390" i="1"/>
  <c r="Y390" i="1"/>
  <c r="G390" i="1"/>
  <c r="G388" i="1"/>
  <c r="Y470" i="1"/>
  <c r="G470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Y223" i="1" s="1"/>
  <c r="Y222" i="1" s="1"/>
  <c r="G224" i="1"/>
  <c r="G223" i="1" s="1"/>
  <c r="G222" i="1" s="1"/>
  <c r="Y523" i="1"/>
  <c r="Y522" i="1" s="1"/>
  <c r="Y521" i="1" s="1"/>
  <c r="G523" i="1"/>
  <c r="G522" i="1" s="1"/>
  <c r="G521" i="1" s="1"/>
  <c r="H31" i="1"/>
  <c r="H25" i="1" s="1"/>
  <c r="I31" i="1"/>
  <c r="I25" i="1" s="1"/>
  <c r="J31" i="1"/>
  <c r="J25" i="1" s="1"/>
  <c r="K31" i="1"/>
  <c r="K25" i="1" s="1"/>
  <c r="L31" i="1"/>
  <c r="L25" i="1" s="1"/>
  <c r="M31" i="1"/>
  <c r="M25" i="1" s="1"/>
  <c r="N31" i="1"/>
  <c r="N25" i="1" s="1"/>
  <c r="O31" i="1"/>
  <c r="O25" i="1" s="1"/>
  <c r="P31" i="1"/>
  <c r="P25" i="1" s="1"/>
  <c r="Q31" i="1"/>
  <c r="Q25" i="1" s="1"/>
  <c r="R31" i="1"/>
  <c r="R25" i="1" s="1"/>
  <c r="S31" i="1"/>
  <c r="S25" i="1" s="1"/>
  <c r="T31" i="1"/>
  <c r="T25" i="1" s="1"/>
  <c r="U31" i="1"/>
  <c r="U25" i="1" s="1"/>
  <c r="V31" i="1"/>
  <c r="V25" i="1" s="1"/>
  <c r="W31" i="1"/>
  <c r="W25" i="1" s="1"/>
  <c r="X31" i="1"/>
  <c r="X25" i="1" s="1"/>
  <c r="G274" i="1"/>
  <c r="Y274" i="1"/>
  <c r="Y550" i="1"/>
  <c r="Y549" i="1" s="1"/>
  <c r="Y548" i="1" s="1"/>
  <c r="G550" i="1"/>
  <c r="G549" i="1" s="1"/>
  <c r="G548" i="1" s="1"/>
  <c r="Y505" i="1"/>
  <c r="Y504" i="1" s="1"/>
  <c r="G505" i="1"/>
  <c r="G504" i="1" s="1"/>
  <c r="G503" i="1" s="1"/>
  <c r="H37" i="1"/>
  <c r="H35" i="1"/>
  <c r="I37" i="1"/>
  <c r="I35" i="1"/>
  <c r="J37" i="1"/>
  <c r="J35" i="1"/>
  <c r="K37" i="1"/>
  <c r="K35" i="1"/>
  <c r="L37" i="1"/>
  <c r="L35" i="1"/>
  <c r="M37" i="1"/>
  <c r="M35" i="1"/>
  <c r="N37" i="1"/>
  <c r="N35" i="1"/>
  <c r="O37" i="1"/>
  <c r="O35" i="1"/>
  <c r="P37" i="1"/>
  <c r="P35" i="1"/>
  <c r="Q37" i="1"/>
  <c r="Q35" i="1"/>
  <c r="R37" i="1"/>
  <c r="R35" i="1"/>
  <c r="S37" i="1"/>
  <c r="S35" i="1"/>
  <c r="T37" i="1"/>
  <c r="T35" i="1"/>
  <c r="U37" i="1"/>
  <c r="U35" i="1"/>
  <c r="V37" i="1"/>
  <c r="V35" i="1"/>
  <c r="W37" i="1"/>
  <c r="W35" i="1"/>
  <c r="X37" i="1"/>
  <c r="X35" i="1"/>
  <c r="Y37" i="1"/>
  <c r="G37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G457" i="1"/>
  <c r="Y87" i="1"/>
  <c r="G87" i="1"/>
  <c r="Y98" i="1"/>
  <c r="H815" i="1"/>
  <c r="H814" i="1" s="1"/>
  <c r="I815" i="1"/>
  <c r="I814" i="1" s="1"/>
  <c r="J815" i="1"/>
  <c r="J814" i="1" s="1"/>
  <c r="K815" i="1"/>
  <c r="K814" i="1" s="1"/>
  <c r="L815" i="1"/>
  <c r="L814" i="1" s="1"/>
  <c r="M815" i="1"/>
  <c r="M814" i="1" s="1"/>
  <c r="N815" i="1"/>
  <c r="N814" i="1" s="1"/>
  <c r="O815" i="1"/>
  <c r="O814" i="1" s="1"/>
  <c r="P815" i="1"/>
  <c r="P814" i="1" s="1"/>
  <c r="Q815" i="1"/>
  <c r="Q814" i="1" s="1"/>
  <c r="R815" i="1"/>
  <c r="R814" i="1" s="1"/>
  <c r="S815" i="1"/>
  <c r="S814" i="1" s="1"/>
  <c r="T815" i="1"/>
  <c r="T814" i="1" s="1"/>
  <c r="U815" i="1"/>
  <c r="U814" i="1" s="1"/>
  <c r="V815" i="1"/>
  <c r="V814" i="1" s="1"/>
  <c r="W815" i="1"/>
  <c r="W814" i="1" s="1"/>
  <c r="X815" i="1"/>
  <c r="X814" i="1" s="1"/>
  <c r="Y246" i="1"/>
  <c r="Y245" i="1" s="1"/>
  <c r="Y244" i="1" s="1"/>
  <c r="G246" i="1"/>
  <c r="G245" i="1" s="1"/>
  <c r="G244" i="1" s="1"/>
  <c r="Y821" i="1"/>
  <c r="Y819" i="1"/>
  <c r="Y788" i="1"/>
  <c r="Y787" i="1" s="1"/>
  <c r="Y786" i="1" s="1"/>
  <c r="Y771" i="1"/>
  <c r="Y769" i="1" s="1"/>
  <c r="Y732" i="1"/>
  <c r="Y731" i="1" s="1"/>
  <c r="Y725" i="1"/>
  <c r="Y724" i="1" s="1"/>
  <c r="Y723" i="1" s="1"/>
  <c r="Y721" i="1"/>
  <c r="Y720" i="1" s="1"/>
  <c r="Y719" i="1" s="1"/>
  <c r="Y717" i="1"/>
  <c r="Y716" i="1" s="1"/>
  <c r="Y715" i="1" s="1"/>
  <c r="Y692" i="1"/>
  <c r="Y691" i="1" s="1"/>
  <c r="Y690" i="1" s="1"/>
  <c r="Y688" i="1"/>
  <c r="Y687" i="1" s="1"/>
  <c r="Y686" i="1" s="1"/>
  <c r="Y676" i="1"/>
  <c r="Y674" i="1"/>
  <c r="Y672" i="1"/>
  <c r="Y665" i="1"/>
  <c r="Y663" i="1"/>
  <c r="Y662" i="1" s="1"/>
  <c r="Y661" i="1" s="1"/>
  <c r="Y648" i="1"/>
  <c r="Y647" i="1" s="1"/>
  <c r="Y645" i="1"/>
  <c r="Y643" i="1"/>
  <c r="Y642" i="1" s="1"/>
  <c r="Y641" i="1" s="1"/>
  <c r="Y635" i="1"/>
  <c r="Y634" i="1" s="1"/>
  <c r="Y633" i="1" s="1"/>
  <c r="Y618" i="1"/>
  <c r="Y598" i="1"/>
  <c r="Y569" i="1"/>
  <c r="Y568" i="1" s="1"/>
  <c r="Y567" i="1" s="1"/>
  <c r="Y565" i="1"/>
  <c r="Y564" i="1" s="1"/>
  <c r="Y563" i="1" s="1"/>
  <c r="Y546" i="1"/>
  <c r="Y545" i="1" s="1"/>
  <c r="Y544" i="1" s="1"/>
  <c r="Y561" i="1"/>
  <c r="Y560" i="1" s="1"/>
  <c r="Y559" i="1" s="1"/>
  <c r="Y538" i="1"/>
  <c r="Y537" i="1" s="1"/>
  <c r="Y536" i="1" s="1"/>
  <c r="Y534" i="1"/>
  <c r="Y533" i="1" s="1"/>
  <c r="Y532" i="1" s="1"/>
  <c r="Y512" i="1"/>
  <c r="Y511" i="1" s="1"/>
  <c r="Y510" i="1" s="1"/>
  <c r="Y542" i="1"/>
  <c r="Y541" i="1" s="1"/>
  <c r="Y540" i="1" s="1"/>
  <c r="Y501" i="1"/>
  <c r="Y500" i="1" s="1"/>
  <c r="Y499" i="1" s="1"/>
  <c r="Y474" i="1"/>
  <c r="Y473" i="1" s="1"/>
  <c r="Y468" i="1"/>
  <c r="Y459" i="1"/>
  <c r="Y457" i="1"/>
  <c r="Y438" i="1"/>
  <c r="Y437" i="1" s="1"/>
  <c r="Y436" i="1" s="1"/>
  <c r="Y434" i="1"/>
  <c r="Y431" i="1" s="1"/>
  <c r="Y430" i="1" s="1"/>
  <c r="Y428" i="1"/>
  <c r="Y426" i="1"/>
  <c r="Y417" i="1"/>
  <c r="Y416" i="1" s="1"/>
  <c r="Y415" i="1" s="1"/>
  <c r="Y386" i="1"/>
  <c r="Y336" i="1"/>
  <c r="Y335" i="1" s="1"/>
  <c r="Y334" i="1" s="1"/>
  <c r="Y332" i="1"/>
  <c r="Y331" i="1" s="1"/>
  <c r="Y330" i="1" s="1"/>
  <c r="Y328" i="1"/>
  <c r="Y327" i="1" s="1"/>
  <c r="Y326" i="1" s="1"/>
  <c r="Y304" i="1"/>
  <c r="Y303" i="1" s="1"/>
  <c r="Y302" i="1" s="1"/>
  <c r="Y308" i="1"/>
  <c r="Y307" i="1"/>
  <c r="Y306" i="1" s="1"/>
  <c r="Y298" i="1"/>
  <c r="Y297" i="1" s="1"/>
  <c r="Y296" i="1" s="1"/>
  <c r="Y294" i="1"/>
  <c r="Y293" i="1" s="1"/>
  <c r="Y292" i="1" s="1"/>
  <c r="Y290" i="1"/>
  <c r="Y289" i="1" s="1"/>
  <c r="Y288" i="1" s="1"/>
  <c r="Y287" i="1" s="1"/>
  <c r="Y276" i="1"/>
  <c r="Y256" i="1"/>
  <c r="Y242" i="1"/>
  <c r="Y241" i="1" s="1"/>
  <c r="Y240" i="1" s="1"/>
  <c r="Y228" i="1"/>
  <c r="Y227" i="1" s="1"/>
  <c r="Y226" i="1" s="1"/>
  <c r="Y197" i="1"/>
  <c r="Y196" i="1" s="1"/>
  <c r="Y195" i="1" s="1"/>
  <c r="Y194" i="1" s="1"/>
  <c r="Y190" i="1"/>
  <c r="Y189" i="1" s="1"/>
  <c r="Y188" i="1"/>
  <c r="Y187" i="1"/>
  <c r="Y155" i="1"/>
  <c r="Y153" i="1"/>
  <c r="Y136" i="1"/>
  <c r="Y135" i="1" s="1"/>
  <c r="Y134" i="1" s="1"/>
  <c r="Y133" i="1" s="1"/>
  <c r="Y128" i="1"/>
  <c r="Y127" i="1" s="1"/>
  <c r="Y126" i="1" s="1"/>
  <c r="Y125" i="1" s="1"/>
  <c r="Y124" i="1" s="1"/>
  <c r="Y123" i="1" s="1"/>
  <c r="Y121" i="1"/>
  <c r="Y120" i="1" s="1"/>
  <c r="Y118" i="1" s="1"/>
  <c r="Y117" i="1" s="1"/>
  <c r="Y116" i="1" s="1"/>
  <c r="Y106" i="1"/>
  <c r="Y105" i="1" s="1"/>
  <c r="Y104" i="1" s="1"/>
  <c r="Y96" i="1"/>
  <c r="Y89" i="1"/>
  <c r="Y70" i="1"/>
  <c r="Y69" i="1" s="1"/>
  <c r="Y68" i="1" s="1"/>
  <c r="Y67" i="1" s="1"/>
  <c r="Y64" i="1"/>
  <c r="Y63" i="1" s="1"/>
  <c r="Y45" i="1"/>
  <c r="Y44" i="1" s="1"/>
  <c r="Y42" i="1"/>
  <c r="Y40" i="1"/>
  <c r="Y29" i="1"/>
  <c r="Y28" i="1" s="1"/>
  <c r="Y27" i="1" s="1"/>
  <c r="Y26" i="1" s="1"/>
  <c r="Y23" i="1"/>
  <c r="Y22" i="1" s="1"/>
  <c r="Y21" i="1" s="1"/>
  <c r="Y20" i="1" s="1"/>
  <c r="G468" i="1"/>
  <c r="G459" i="1"/>
  <c r="G121" i="1"/>
  <c r="G120" i="1" s="1"/>
  <c r="G118" i="1" s="1"/>
  <c r="G117" i="1" s="1"/>
  <c r="G116" i="1" s="1"/>
  <c r="G438" i="1"/>
  <c r="G437" i="1" s="1"/>
  <c r="G436" i="1" s="1"/>
  <c r="G434" i="1"/>
  <c r="G431" i="1" s="1"/>
  <c r="G430" i="1" s="1"/>
  <c r="G428" i="1"/>
  <c r="G426" i="1"/>
  <c r="G417" i="1"/>
  <c r="G416" i="1" s="1"/>
  <c r="G415" i="1" s="1"/>
  <c r="G386" i="1"/>
  <c r="G336" i="1"/>
  <c r="G335" i="1" s="1"/>
  <c r="G334" i="1" s="1"/>
  <c r="G332" i="1"/>
  <c r="G331" i="1" s="1"/>
  <c r="G330" i="1" s="1"/>
  <c r="G328" i="1"/>
  <c r="G327" i="1" s="1"/>
  <c r="G326" i="1" s="1"/>
  <c r="G304" i="1"/>
  <c r="G303" i="1" s="1"/>
  <c r="G302" i="1" s="1"/>
  <c r="G308" i="1"/>
  <c r="G307" i="1"/>
  <c r="G306" i="1" s="1"/>
  <c r="G301" i="1" s="1"/>
  <c r="G300" i="1" s="1"/>
  <c r="G294" i="1"/>
  <c r="G293" i="1" s="1"/>
  <c r="G292" i="1" s="1"/>
  <c r="G290" i="1"/>
  <c r="G289" i="1" s="1"/>
  <c r="G288" i="1" s="1"/>
  <c r="G287" i="1" s="1"/>
  <c r="G276" i="1"/>
  <c r="G242" i="1"/>
  <c r="G241" i="1" s="1"/>
  <c r="G240" i="1" s="1"/>
  <c r="G228" i="1"/>
  <c r="G227" i="1"/>
  <c r="G226" i="1" s="1"/>
  <c r="G197" i="1"/>
  <c r="G196" i="1" s="1"/>
  <c r="G195" i="1" s="1"/>
  <c r="G194" i="1" s="1"/>
  <c r="G190" i="1"/>
  <c r="G189" i="1" s="1"/>
  <c r="G188" i="1"/>
  <c r="G96" i="1"/>
  <c r="G95" i="1" s="1"/>
  <c r="G94" i="1" s="1"/>
  <c r="G665" i="1"/>
  <c r="G663" i="1"/>
  <c r="G788" i="1"/>
  <c r="G787" i="1" s="1"/>
  <c r="G786" i="1" s="1"/>
  <c r="G89" i="1"/>
  <c r="G70" i="1"/>
  <c r="G69" i="1" s="1"/>
  <c r="G68" i="1" s="1"/>
  <c r="G67" i="1" s="1"/>
  <c r="G45" i="1"/>
  <c r="G44" i="1" s="1"/>
  <c r="G42" i="1"/>
  <c r="G40" i="1"/>
  <c r="G64" i="1"/>
  <c r="G63" i="1" s="1"/>
  <c r="G23" i="1"/>
  <c r="G22" i="1" s="1"/>
  <c r="G21" i="1" s="1"/>
  <c r="G20" i="1" s="1"/>
  <c r="G29" i="1"/>
  <c r="G28" i="1" s="1"/>
  <c r="G27" i="1" s="1"/>
  <c r="G26" i="1" s="1"/>
  <c r="G155" i="1"/>
  <c r="G817" i="1"/>
  <c r="G819" i="1"/>
  <c r="G821" i="1"/>
  <c r="G676" i="1"/>
  <c r="G674" i="1"/>
  <c r="G672" i="1"/>
  <c r="G643" i="1"/>
  <c r="G642" i="1" s="1"/>
  <c r="G641" i="1" s="1"/>
  <c r="G632" i="1" s="1"/>
  <c r="G598" i="1"/>
  <c r="G618" i="1"/>
  <c r="G732" i="1"/>
  <c r="G731" i="1" s="1"/>
  <c r="G730" i="1" s="1"/>
  <c r="G729" i="1" s="1"/>
  <c r="G728" i="1" s="1"/>
  <c r="G569" i="1"/>
  <c r="G568" i="1" s="1"/>
  <c r="G567" i="1" s="1"/>
  <c r="G565" i="1"/>
  <c r="G564" i="1" s="1"/>
  <c r="G563" i="1" s="1"/>
  <c r="G546" i="1"/>
  <c r="G545" i="1" s="1"/>
  <c r="G544" i="1" s="1"/>
  <c r="G561" i="1"/>
  <c r="G560" i="1" s="1"/>
  <c r="G559" i="1" s="1"/>
  <c r="G538" i="1"/>
  <c r="G537" i="1" s="1"/>
  <c r="G536" i="1" s="1"/>
  <c r="G534" i="1"/>
  <c r="G533" i="1" s="1"/>
  <c r="G532" i="1" s="1"/>
  <c r="G717" i="1"/>
  <c r="G716" i="1" s="1"/>
  <c r="G715" i="1" s="1"/>
  <c r="G721" i="1"/>
  <c r="G720" i="1" s="1"/>
  <c r="G719" i="1" s="1"/>
  <c r="G725" i="1"/>
  <c r="G724" i="1" s="1"/>
  <c r="G723" i="1" s="1"/>
  <c r="G698" i="1"/>
  <c r="G512" i="1"/>
  <c r="G511" i="1" s="1"/>
  <c r="G510" i="1" s="1"/>
  <c r="G542" i="1"/>
  <c r="G541" i="1" s="1"/>
  <c r="G540" i="1" s="1"/>
  <c r="G501" i="1"/>
  <c r="G500" i="1" s="1"/>
  <c r="G499" i="1" s="1"/>
  <c r="G692" i="1"/>
  <c r="G691" i="1" s="1"/>
  <c r="G690" i="1" s="1"/>
  <c r="G688" i="1"/>
  <c r="G687" i="1" s="1"/>
  <c r="G686" i="1" s="1"/>
  <c r="G474" i="1"/>
  <c r="G473" i="1" s="1"/>
  <c r="G106" i="1"/>
  <c r="G105" i="1" s="1"/>
  <c r="G104" i="1" s="1"/>
  <c r="G128" i="1"/>
  <c r="G127" i="1" s="1"/>
  <c r="G126" i="1" s="1"/>
  <c r="G125" i="1" s="1"/>
  <c r="G124" i="1" s="1"/>
  <c r="G123" i="1" s="1"/>
  <c r="G136" i="1"/>
  <c r="G135" i="1" s="1"/>
  <c r="G134" i="1" s="1"/>
  <c r="G133" i="1" s="1"/>
  <c r="G648" i="1"/>
  <c r="G647" i="1" s="1"/>
  <c r="G187" i="1"/>
  <c r="G771" i="1"/>
  <c r="G769" i="1" s="1"/>
  <c r="G256" i="1"/>
  <c r="G645" i="1"/>
  <c r="G207" i="1"/>
  <c r="O413" i="1"/>
  <c r="T413" i="1"/>
  <c r="H413" i="1"/>
  <c r="M413" i="1"/>
  <c r="X804" i="1"/>
  <c r="X803" i="1" s="1"/>
  <c r="Y514" i="1"/>
  <c r="N413" i="1"/>
  <c r="M385" i="1"/>
  <c r="K413" i="1"/>
  <c r="V413" i="1"/>
  <c r="P413" i="1"/>
  <c r="U413" i="1"/>
  <c r="I413" i="1"/>
  <c r="J385" i="1"/>
  <c r="W497" i="1" l="1"/>
  <c r="R774" i="1"/>
  <c r="X413" i="1"/>
  <c r="G78" i="1"/>
  <c r="L497" i="1"/>
  <c r="G695" i="1"/>
  <c r="G694" i="1" s="1"/>
  <c r="Y695" i="1"/>
  <c r="Y694" i="1" s="1"/>
  <c r="Y685" i="1" s="1"/>
  <c r="Y684" i="1" s="1"/>
  <c r="G86" i="1"/>
  <c r="Y150" i="1"/>
  <c r="X78" i="1"/>
  <c r="L78" i="1"/>
  <c r="Y78" i="1"/>
  <c r="S91" i="1"/>
  <c r="N91" i="1"/>
  <c r="I684" i="1"/>
  <c r="P774" i="1"/>
  <c r="U774" i="1"/>
  <c r="Y595" i="1"/>
  <c r="Y594" i="1" s="1"/>
  <c r="Y593" i="1" s="1"/>
  <c r="Q91" i="1"/>
  <c r="Y141" i="1"/>
  <c r="Y140" i="1" s="1"/>
  <c r="Y139" i="1" s="1"/>
  <c r="Y138" i="1" s="1"/>
  <c r="G150" i="1"/>
  <c r="G149" i="1" s="1"/>
  <c r="G73" i="1"/>
  <c r="T774" i="1"/>
  <c r="I804" i="1"/>
  <c r="I803" i="1" s="1"/>
  <c r="G32" i="1"/>
  <c r="G31" i="1" s="1"/>
  <c r="X91" i="1"/>
  <c r="P385" i="1"/>
  <c r="R78" i="1"/>
  <c r="R72" i="1" s="1"/>
  <c r="Y32" i="1"/>
  <c r="Y31" i="1" s="1"/>
  <c r="H593" i="1"/>
  <c r="N497" i="1"/>
  <c r="M497" i="1"/>
  <c r="M496" i="1" s="1"/>
  <c r="N684" i="1"/>
  <c r="Y321" i="1"/>
  <c r="Y320" i="1" s="1"/>
  <c r="Y425" i="1"/>
  <c r="Y424" i="1" s="1"/>
  <c r="Y423" i="1" s="1"/>
  <c r="Y413" i="1" s="1"/>
  <c r="Y412" i="1" s="1"/>
  <c r="Y615" i="1"/>
  <c r="Y614" i="1" s="1"/>
  <c r="Y613" i="1" s="1"/>
  <c r="T78" i="1"/>
  <c r="T72" i="1" s="1"/>
  <c r="N78" i="1"/>
  <c r="H78" i="1"/>
  <c r="H72" i="1" s="1"/>
  <c r="H91" i="1"/>
  <c r="Q78" i="1"/>
  <c r="K78" i="1"/>
  <c r="K72" i="1" s="1"/>
  <c r="O593" i="1"/>
  <c r="J78" i="1"/>
  <c r="J72" i="1" s="1"/>
  <c r="W91" i="1"/>
  <c r="W78" i="1"/>
  <c r="W72" i="1" s="1"/>
  <c r="M804" i="1"/>
  <c r="M803" i="1" s="1"/>
  <c r="S774" i="1"/>
  <c r="S768" i="1" s="1"/>
  <c r="U684" i="1"/>
  <c r="L684" i="1"/>
  <c r="X385" i="1"/>
  <c r="R385" i="1"/>
  <c r="W774" i="1"/>
  <c r="W768" i="1" s="1"/>
  <c r="M774" i="1"/>
  <c r="I530" i="1"/>
  <c r="K684" i="1"/>
  <c r="P593" i="1"/>
  <c r="J804" i="1"/>
  <c r="J803" i="1" s="1"/>
  <c r="J768" i="1" s="1"/>
  <c r="T385" i="1"/>
  <c r="G425" i="1"/>
  <c r="G424" i="1" s="1"/>
  <c r="G423" i="1" s="1"/>
  <c r="G467" i="1"/>
  <c r="G466" i="1" s="1"/>
  <c r="G465" i="1" s="1"/>
  <c r="I385" i="1"/>
  <c r="V78" i="1"/>
  <c r="V72" i="1" s="1"/>
  <c r="Y701" i="1"/>
  <c r="Y700" i="1" s="1"/>
  <c r="I593" i="1"/>
  <c r="W684" i="1"/>
  <c r="G763" i="1"/>
  <c r="G762" i="1" s="1"/>
  <c r="G761" i="1" s="1"/>
  <c r="U497" i="1"/>
  <c r="U496" i="1" s="1"/>
  <c r="K497" i="1"/>
  <c r="Y763" i="1"/>
  <c r="Y762" i="1" s="1"/>
  <c r="Y761" i="1" s="1"/>
  <c r="T497" i="1"/>
  <c r="O497" i="1"/>
  <c r="O684" i="1"/>
  <c r="I497" i="1"/>
  <c r="G531" i="1"/>
  <c r="G530" i="1" s="1"/>
  <c r="H385" i="1"/>
  <c r="Q385" i="1"/>
  <c r="X72" i="1"/>
  <c r="S78" i="1"/>
  <c r="S72" i="1" s="1"/>
  <c r="Y816" i="1"/>
  <c r="Y815" i="1" s="1"/>
  <c r="Y814" i="1" s="1"/>
  <c r="Y813" i="1" s="1"/>
  <c r="H684" i="1"/>
  <c r="G442" i="1"/>
  <c r="G441" i="1" s="1"/>
  <c r="G440" i="1" s="1"/>
  <c r="V497" i="1"/>
  <c r="Q497" i="1"/>
  <c r="Q496" i="1" s="1"/>
  <c r="S497" i="1"/>
  <c r="P497" i="1"/>
  <c r="J497" i="1"/>
  <c r="M72" i="1"/>
  <c r="P530" i="1"/>
  <c r="T321" i="1"/>
  <c r="T320" i="1" s="1"/>
  <c r="N321" i="1"/>
  <c r="N320" i="1" s="1"/>
  <c r="H321" i="1"/>
  <c r="H320" i="1" s="1"/>
  <c r="M593" i="1"/>
  <c r="S321" i="1"/>
  <c r="S320" i="1" s="1"/>
  <c r="M321" i="1"/>
  <c r="M320" i="1" s="1"/>
  <c r="U385" i="1"/>
  <c r="S804" i="1"/>
  <c r="S803" i="1" s="1"/>
  <c r="T530" i="1"/>
  <c r="X321" i="1"/>
  <c r="X320" i="1" s="1"/>
  <c r="R321" i="1"/>
  <c r="R320" i="1" s="1"/>
  <c r="L321" i="1"/>
  <c r="L320" i="1" s="1"/>
  <c r="W321" i="1"/>
  <c r="W320" i="1" s="1"/>
  <c r="Q321" i="1"/>
  <c r="Q320" i="1" s="1"/>
  <c r="K321" i="1"/>
  <c r="K320" i="1" s="1"/>
  <c r="Y95" i="1"/>
  <c r="Y94" i="1" s="1"/>
  <c r="Y93" i="1" s="1"/>
  <c r="Y92" i="1" s="1"/>
  <c r="Y91" i="1" s="1"/>
  <c r="O78" i="1"/>
  <c r="O72" i="1" s="1"/>
  <c r="O774" i="1"/>
  <c r="O768" i="1" s="1"/>
  <c r="V593" i="1"/>
  <c r="X684" i="1"/>
  <c r="W413" i="1"/>
  <c r="V321" i="1"/>
  <c r="V320" i="1" s="1"/>
  <c r="P321" i="1"/>
  <c r="P320" i="1" s="1"/>
  <c r="J321" i="1"/>
  <c r="J320" i="1" s="1"/>
  <c r="P78" i="1"/>
  <c r="P72" i="1" s="1"/>
  <c r="G615" i="1"/>
  <c r="G614" i="1" s="1"/>
  <c r="G613" i="1" s="1"/>
  <c r="Y39" i="1"/>
  <c r="Y25" i="1" s="1"/>
  <c r="M78" i="1"/>
  <c r="V774" i="1"/>
  <c r="U321" i="1"/>
  <c r="U320" i="1" s="1"/>
  <c r="O321" i="1"/>
  <c r="O320" i="1" s="1"/>
  <c r="I321" i="1"/>
  <c r="I320" i="1" s="1"/>
  <c r="J593" i="1"/>
  <c r="X530" i="1"/>
  <c r="O530" i="1"/>
  <c r="K530" i="1"/>
  <c r="K496" i="1" s="1"/>
  <c r="W593" i="1"/>
  <c r="S530" i="1"/>
  <c r="S496" i="1" s="1"/>
  <c r="Y385" i="1"/>
  <c r="Y384" i="1" s="1"/>
  <c r="Y383" i="1" s="1"/>
  <c r="Y372" i="1" s="1"/>
  <c r="G202" i="1"/>
  <c r="G201" i="1" s="1"/>
  <c r="G200" i="1" s="1"/>
  <c r="G199" i="1" s="1"/>
  <c r="H202" i="1"/>
  <c r="H201" i="1" s="1"/>
  <c r="H200" i="1" s="1"/>
  <c r="H199" i="1" s="1"/>
  <c r="H186" i="1" s="1"/>
  <c r="H162" i="1" s="1"/>
  <c r="Y420" i="1"/>
  <c r="Y754" i="1"/>
  <c r="G756" i="1"/>
  <c r="G755" i="1" s="1"/>
  <c r="G754" i="1"/>
  <c r="G727" i="1" s="1"/>
  <c r="Y671" i="1"/>
  <c r="Y670" i="1" s="1"/>
  <c r="Y660" i="1" s="1"/>
  <c r="Y659" i="1" s="1"/>
  <c r="G662" i="1"/>
  <c r="G661" i="1" s="1"/>
  <c r="G385" i="1"/>
  <c r="G384" i="1" s="1"/>
  <c r="G383" i="1" s="1"/>
  <c r="G372" i="1" s="1"/>
  <c r="G338" i="1"/>
  <c r="G271" i="1"/>
  <c r="G270" i="1" s="1"/>
  <c r="G269" i="1" s="1"/>
  <c r="G268" i="1" s="1"/>
  <c r="G239" i="1"/>
  <c r="G238" i="1" s="1"/>
  <c r="Y221" i="1"/>
  <c r="Y220" i="1" s="1"/>
  <c r="G476" i="1"/>
  <c r="G472" i="1" s="1"/>
  <c r="U768" i="1"/>
  <c r="Y239" i="1"/>
  <c r="Y238" i="1" s="1"/>
  <c r="L385" i="1"/>
  <c r="V385" i="1"/>
  <c r="N385" i="1"/>
  <c r="N72" i="1"/>
  <c r="I78" i="1"/>
  <c r="I72" i="1" s="1"/>
  <c r="G141" i="1"/>
  <c r="G140" i="1" s="1"/>
  <c r="G139" i="1" s="1"/>
  <c r="G138" i="1" s="1"/>
  <c r="G132" i="1" s="1"/>
  <c r="S593" i="1"/>
  <c r="Y632" i="1"/>
  <c r="Y625" i="1" s="1"/>
  <c r="G221" i="1"/>
  <c r="G220" i="1" s="1"/>
  <c r="U72" i="1"/>
  <c r="G595" i="1"/>
  <c r="G594" i="1" s="1"/>
  <c r="G593" i="1" s="1"/>
  <c r="L774" i="1"/>
  <c r="Y301" i="1"/>
  <c r="Y300" i="1" s="1"/>
  <c r="G456" i="1"/>
  <c r="G455" i="1" s="1"/>
  <c r="G454" i="1" s="1"/>
  <c r="L72" i="1"/>
  <c r="R593" i="1"/>
  <c r="I774" i="1"/>
  <c r="Q72" i="1"/>
  <c r="G39" i="1"/>
  <c r="Y193" i="1"/>
  <c r="Y286" i="1"/>
  <c r="Y456" i="1"/>
  <c r="Y455" i="1" s="1"/>
  <c r="Y454" i="1" s="1"/>
  <c r="W385" i="1"/>
  <c r="O385" i="1"/>
  <c r="Y476" i="1"/>
  <c r="Y472" i="1" s="1"/>
  <c r="Q768" i="1"/>
  <c r="U593" i="1"/>
  <c r="Q593" i="1"/>
  <c r="X774" i="1"/>
  <c r="X768" i="1" s="1"/>
  <c r="H774" i="1"/>
  <c r="V530" i="1"/>
  <c r="R530" i="1"/>
  <c r="N530" i="1"/>
  <c r="J530" i="1"/>
  <c r="L413" i="1"/>
  <c r="N593" i="1"/>
  <c r="R684" i="1"/>
  <c r="K774" i="1"/>
  <c r="K768" i="1" s="1"/>
  <c r="W530" i="1"/>
  <c r="W496" i="1" s="1"/>
  <c r="L530" i="1"/>
  <c r="L496" i="1" s="1"/>
  <c r="Y503" i="1"/>
  <c r="Y498" i="1" s="1"/>
  <c r="Y497" i="1" s="1"/>
  <c r="R497" i="1"/>
  <c r="H530" i="1"/>
  <c r="X593" i="1"/>
  <c r="Y571" i="1"/>
  <c r="Y531" i="1" s="1"/>
  <c r="Y530" i="1" s="1"/>
  <c r="T804" i="1"/>
  <c r="T803" i="1" s="1"/>
  <c r="P804" i="1"/>
  <c r="P803" i="1" s="1"/>
  <c r="K593" i="1"/>
  <c r="T684" i="1"/>
  <c r="X497" i="1"/>
  <c r="H497" i="1"/>
  <c r="V804" i="1"/>
  <c r="V803" i="1" s="1"/>
  <c r="G148" i="1"/>
  <c r="G147" i="1" s="1"/>
  <c r="G146" i="1" s="1"/>
  <c r="Y132" i="1"/>
  <c r="G93" i="1"/>
  <c r="G92" i="1" s="1"/>
  <c r="G91" i="1" s="1"/>
  <c r="Y86" i="1"/>
  <c r="Y775" i="1"/>
  <c r="Y774" i="1" s="1"/>
  <c r="Y768" i="1" s="1"/>
  <c r="G714" i="1"/>
  <c r="G713" i="1" s="1"/>
  <c r="G482" i="1"/>
  <c r="G481" i="1"/>
  <c r="Y467" i="1"/>
  <c r="Y466" i="1" s="1"/>
  <c r="Y465" i="1" s="1"/>
  <c r="Y714" i="1"/>
  <c r="Y713" i="1" s="1"/>
  <c r="V91" i="1"/>
  <c r="R768" i="1"/>
  <c r="G498" i="1"/>
  <c r="G497" i="1" s="1"/>
  <c r="G420" i="1"/>
  <c r="G414" i="1"/>
  <c r="Y271" i="1"/>
  <c r="Y270" i="1" s="1"/>
  <c r="Y269" i="1" s="1"/>
  <c r="Y268" i="1" s="1"/>
  <c r="N774" i="1"/>
  <c r="N768" i="1" s="1"/>
  <c r="Y148" i="1"/>
  <c r="Y147" i="1" s="1"/>
  <c r="Y146" i="1" s="1"/>
  <c r="Y149" i="1"/>
  <c r="G671" i="1"/>
  <c r="G670" i="1" s="1"/>
  <c r="G625" i="1"/>
  <c r="G701" i="1"/>
  <c r="G700" i="1" s="1"/>
  <c r="G685" i="1" s="1"/>
  <c r="G684" i="1" s="1"/>
  <c r="G286" i="1"/>
  <c r="K91" i="1"/>
  <c r="H804" i="1"/>
  <c r="H803" i="1" s="1"/>
  <c r="G816" i="1"/>
  <c r="G815" i="1" s="1"/>
  <c r="G814" i="1" s="1"/>
  <c r="G813" i="1" s="1"/>
  <c r="G775" i="1"/>
  <c r="G774" i="1" s="1"/>
  <c r="G768" i="1" s="1"/>
  <c r="Y730" i="1"/>
  <c r="Y729" i="1" s="1"/>
  <c r="Y728" i="1" s="1"/>
  <c r="L804" i="1"/>
  <c r="L803" i="1" s="1"/>
  <c r="G193" i="1"/>
  <c r="M768" i="1" l="1"/>
  <c r="G72" i="1"/>
  <c r="G66" i="1" s="1"/>
  <c r="P768" i="1"/>
  <c r="Y592" i="1"/>
  <c r="G25" i="1"/>
  <c r="Y72" i="1"/>
  <c r="Y66" i="1" s="1"/>
  <c r="T768" i="1"/>
  <c r="I768" i="1"/>
  <c r="N496" i="1"/>
  <c r="N488" i="1" s="1"/>
  <c r="I496" i="1"/>
  <c r="W488" i="1"/>
  <c r="Q488" i="1"/>
  <c r="T496" i="1"/>
  <c r="T488" i="1" s="1"/>
  <c r="O496" i="1"/>
  <c r="O488" i="1" s="1"/>
  <c r="S488" i="1"/>
  <c r="V496" i="1"/>
  <c r="L768" i="1"/>
  <c r="Y727" i="1"/>
  <c r="V768" i="1"/>
  <c r="X496" i="1"/>
  <c r="X488" i="1" s="1"/>
  <c r="P496" i="1"/>
  <c r="P488" i="1" s="1"/>
  <c r="J496" i="1"/>
  <c r="J488" i="1" s="1"/>
  <c r="K488" i="1"/>
  <c r="M488" i="1"/>
  <c r="G660" i="1"/>
  <c r="G659" i="1" s="1"/>
  <c r="G592" i="1"/>
  <c r="G321" i="1"/>
  <c r="G320" i="1" s="1"/>
  <c r="G285" i="1" s="1"/>
  <c r="H496" i="1"/>
  <c r="U488" i="1"/>
  <c r="G413" i="1"/>
  <c r="G412" i="1" s="1"/>
  <c r="Y285" i="1"/>
  <c r="Y186" i="1"/>
  <c r="Y162" i="1" s="1"/>
  <c r="G186" i="1"/>
  <c r="G453" i="1"/>
  <c r="G452" i="1" s="1"/>
  <c r="G451" i="1" s="1"/>
  <c r="H768" i="1"/>
  <c r="Y453" i="1"/>
  <c r="Y452" i="1" s="1"/>
  <c r="Y451" i="1" s="1"/>
  <c r="R496" i="1"/>
  <c r="R488" i="1" s="1"/>
  <c r="G18" i="1"/>
  <c r="G683" i="1"/>
  <c r="Y683" i="1"/>
  <c r="L488" i="1"/>
  <c r="Y496" i="1"/>
  <c r="I488" i="1" l="1"/>
  <c r="G162" i="1"/>
  <c r="V488" i="1"/>
  <c r="H488" i="1"/>
  <c r="G496" i="1"/>
  <c r="G488" i="1" s="1"/>
  <c r="Y488" i="1"/>
  <c r="Y838" i="1" l="1"/>
  <c r="G838" i="1"/>
</calcChain>
</file>

<file path=xl/sharedStrings.xml><?xml version="1.0" encoding="utf-8"?>
<sst xmlns="http://schemas.openxmlformats.org/spreadsheetml/2006/main" count="3447" uniqueCount="580">
  <si>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</si>
  <si>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</si>
  <si>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</si>
  <si>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</si>
  <si>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</si>
  <si>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</si>
  <si>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</si>
  <si>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</si>
  <si>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</si>
  <si>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</si>
  <si>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</si>
  <si>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</si>
  <si>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</si>
  <si>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</si>
  <si>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</si>
  <si>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</si>
  <si>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</si>
  <si>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</si>
  <si>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</si>
  <si>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</si>
  <si>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</si>
  <si>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</si>
  <si>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</si>
  <si>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</si>
  <si>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</si>
  <si>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</si>
  <si>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</si>
  <si>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</si>
  <si>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</si>
  <si>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</si>
  <si>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</si>
  <si>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</si>
  <si>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</si>
  <si>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</si>
  <si>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</si>
  <si>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</si>
  <si>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</si>
  <si>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</si>
  <si>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</si>
  <si>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</si>
  <si>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</si>
  <si>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</si>
  <si>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</si>
  <si>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</si>
  <si>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</si>
  <si>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</si>
  <si>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</si>
  <si>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</si>
  <si>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</si>
  <si>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</si>
  <si>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</si>
  <si>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</si>
  <si>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</si>
  <si>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</si>
  <si>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</si>
  <si>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</si>
  <si>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</si>
  <si>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</si>
  <si>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</si>
  <si>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</si>
  <si>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</si>
  <si>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</si>
  <si>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</si>
  <si>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</si>
  <si>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</si>
  <si>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</si>
  <si>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</si>
  <si>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</si>
  <si>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</si>
  <si>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</si>
  <si>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</si>
  <si>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</si>
  <si>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</si>
  <si>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</si>
  <si>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</si>
  <si>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</si>
  <si>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</si>
  <si>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</si>
  <si>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</si>
  <si>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</si>
  <si>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</si>
  <si>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</si>
  <si>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</si>
  <si>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</si>
  <si>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</si>
  <si>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</si>
  <si>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</si>
  <si>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</si>
  <si>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</si>
  <si>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</si>
  <si>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</si>
  <si>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</si>
  <si>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</si>
  <si>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</si>
  <si>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</si>
  <si>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</si>
  <si>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</si>
  <si>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</si>
  <si>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</si>
  <si>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</si>
  <si>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</si>
  <si>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</si>
  <si>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</si>
  <si>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</si>
  <si>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</si>
  <si>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</si>
  <si>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</si>
  <si>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</si>
  <si>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</si>
  <si>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</si>
  <si>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</si>
  <si>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</si>
  <si>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</si>
  <si>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</si>
  <si>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</si>
  <si>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</si>
  <si>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</si>
  <si>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</si>
  <si>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</si>
  <si>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</si>
  <si>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</si>
  <si>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</si>
  <si>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</si>
  <si>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</si>
  <si>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</si>
  <si>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</si>
  <si>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</si>
  <si>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</si>
  <si>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</si>
  <si>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</si>
  <si>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</si>
  <si>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</si>
  <si>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</si>
  <si>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</si>
  <si>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</si>
  <si>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</si>
  <si>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</si>
  <si>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</si>
  <si>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</si>
  <si>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</si>
  <si>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</si>
  <si>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</si>
  <si>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</si>
  <si>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</si>
  <si>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</si>
  <si>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</si>
  <si>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</si>
  <si>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</si>
  <si>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</si>
  <si>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</si>
  <si>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</si>
  <si>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</si>
  <si>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</si>
  <si>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</si>
  <si>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</si>
  <si>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</si>
  <si>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</si>
  <si>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</si>
  <si>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</si>
  <si>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</si>
  <si>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</si>
  <si>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</si>
  <si>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</si>
  <si>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</si>
  <si>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</si>
  <si>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</si>
  <si>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</si>
  <si>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</si>
  <si>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</si>
  <si>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</si>
  <si>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</si>
  <si>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</si>
  <si>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</si>
  <si>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</si>
  <si>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</si>
  <si>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</si>
  <si>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</si>
  <si>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</si>
  <si>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</si>
  <si>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</si>
  <si>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</si>
  <si>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</si>
  <si>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</si>
  <si>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</si>
  <si>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</si>
  <si>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</si>
  <si>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</si>
  <si>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</si>
  <si>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</si>
  <si>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</si>
  <si>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</si>
  <si>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</si>
  <si>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</si>
  <si>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</si>
  <si>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</si>
  <si>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</si>
  <si>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</si>
  <si>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</si>
  <si>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</si>
  <si>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</si>
  <si>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</si>
  <si>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</si>
  <si>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</si>
  <si>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</si>
  <si>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</si>
  <si>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</si>
  <si>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</si>
  <si>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</si>
  <si>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</si>
  <si>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</si>
  <si>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</si>
  <si>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</si>
  <si>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</si>
  <si>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</si>
  <si>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</si>
  <si>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</si>
  <si>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</si>
  <si>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</si>
  <si>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</si>
  <si>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</si>
  <si>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</si>
  <si>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</si>
  <si>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</si>
  <si>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</si>
  <si>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</si>
  <si>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</si>
  <si>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</si>
  <si>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</si>
  <si>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</si>
  <si>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</si>
  <si>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</si>
  <si>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</si>
  <si>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</si>
  <si>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</si>
  <si>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</si>
  <si>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</si>
  <si>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</si>
  <si>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</si>
  <si>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</si>
  <si>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</si>
  <si>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</si>
  <si>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</si>
  <si>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</si>
  <si>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</si>
  <si>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</si>
  <si>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</si>
  <si>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</si>
  <si>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</si>
  <si>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</si>
  <si>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</si>
  <si>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</si>
  <si>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</si>
  <si>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</si>
  <si>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</si>
  <si>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</si>
  <si>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</si>
  <si>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</si>
  <si>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</si>
  <si>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</si>
  <si>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</si>
  <si>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</si>
  <si>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</si>
  <si>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</si>
  <si>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</si>
  <si>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</si>
  <si>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</si>
  <si>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</si>
  <si>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</si>
  <si>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</si>
  <si>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</si>
  <si>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</si>
  <si>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</si>
  <si>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</si>
  <si>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</si>
  <si>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charset val="204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</si>
  <si>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</si>
  <si>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</si>
  <si>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 xml:space="preserve">е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</si>
  <si>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</si>
  <si>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charset val="204"/>
      </rPr>
      <t>00 00000</t>
    </r>
  </si>
  <si>
    <r>
      <t xml:space="preserve">88 0 </t>
    </r>
    <r>
      <rPr>
        <sz val="10"/>
        <rFont val="Arial Cyr"/>
        <charset val="204"/>
      </rPr>
      <t>03 00000</t>
    </r>
  </si>
  <si>
    <r>
      <t xml:space="preserve">88 0 </t>
    </r>
    <r>
      <rPr>
        <sz val="10"/>
        <rFont val="Arial Cyr"/>
        <charset val="204"/>
      </rPr>
      <t>03 70100</t>
    </r>
  </si>
  <si>
    <r>
      <t xml:space="preserve">71 0 </t>
    </r>
    <r>
      <rPr>
        <sz val="10"/>
        <rFont val="Arial Cyr"/>
        <charset val="204"/>
      </rPr>
      <t>00 00000</t>
    </r>
  </si>
  <si>
    <r>
      <t xml:space="preserve">71 0 </t>
    </r>
    <r>
      <rPr>
        <sz val="10"/>
        <rFont val="Arial Cyr"/>
        <charset val="204"/>
      </rPr>
      <t>02 00000</t>
    </r>
  </si>
  <si>
    <r>
      <t xml:space="preserve">71 0 </t>
    </r>
    <r>
      <rPr>
        <sz val="10"/>
        <rFont val="Arial Cyr"/>
        <charset val="204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</si>
  <si>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</si>
  <si>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</si>
  <si>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</si>
  <si>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</si>
  <si>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земельных отношений города Ишима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</si>
  <si>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</si>
  <si>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</si>
  <si>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</si>
  <si>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</si>
  <si>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</si>
  <si>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</si>
  <si>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</si>
  <si>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</si>
  <si>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</si>
  <si>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</si>
  <si>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</si>
  <si>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</si>
  <si>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</si>
  <si>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</si>
  <si>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</si>
  <si>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</si>
  <si>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</si>
  <si>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</si>
  <si>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</si>
  <si>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</si>
  <si>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</si>
  <si>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</si>
  <si>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</si>
  <si>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</si>
  <si>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</si>
  <si>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</si>
  <si>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</si>
  <si>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</si>
  <si>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</si>
  <si>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</si>
  <si>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</si>
  <si>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</si>
  <si>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</si>
  <si>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</si>
  <si>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99 0 00 59300</t>
  </si>
  <si>
    <t>Другие вопросы в области социальной политики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</si>
  <si>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</si>
  <si>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</si>
  <si>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</si>
  <si>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</si>
  <si>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</si>
  <si>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</si>
  <si>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</si>
  <si>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</si>
  <si>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</si>
  <si>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</si>
  <si>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</si>
  <si>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charset val="204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</si>
  <si>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</si>
  <si>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</si>
  <si>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</si>
  <si>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</si>
  <si>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</si>
  <si>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</si>
  <si>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</si>
  <si>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</si>
  <si>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</si>
  <si>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</si>
  <si>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</si>
  <si>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</t>
    </r>
    <r>
      <rPr>
        <sz val="10"/>
        <rFont val="Arial"/>
        <family val="2"/>
        <charset val="204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</si>
  <si>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</si>
  <si>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</si>
  <si>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</si>
  <si>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</si>
  <si>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</si>
  <si>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</si>
  <si>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</si>
  <si>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</si>
  <si>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</si>
  <si>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</si>
  <si>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</si>
  <si>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</si>
  <si>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</si>
  <si>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</si>
  <si>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</si>
  <si>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</si>
  <si>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</si>
  <si>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</si>
  <si>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</si>
  <si>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</si>
  <si>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</si>
  <si>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</si>
  <si>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</si>
  <si>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</si>
  <si>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</si>
  <si>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</si>
  <si>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</si>
  <si>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</si>
  <si>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</si>
  <si>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</si>
  <si>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</si>
  <si>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</si>
  <si>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</si>
  <si>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</si>
  <si>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</si>
  <si>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</si>
  <si>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</si>
  <si>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</si>
  <si>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</si>
  <si>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</si>
  <si>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</si>
  <si>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</si>
  <si>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</si>
  <si>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</si>
  <si>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</si>
  <si>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</si>
  <si>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</si>
  <si>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</si>
  <si>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</si>
  <si>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</si>
  <si>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</si>
  <si>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</si>
  <si>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</si>
  <si>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</si>
  <si>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</si>
  <si>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</si>
  <si>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</si>
  <si>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</si>
  <si>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</si>
  <si>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</si>
  <si>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</si>
  <si>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</si>
  <si>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</si>
  <si>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"</t>
    </r>
    <r>
      <rPr>
        <sz val="10"/>
        <rFont val="Arial"/>
        <family val="2"/>
        <charset val="204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</si>
  <si>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</si>
  <si>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</si>
  <si>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</si>
  <si>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</si>
  <si>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</si>
  <si>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</si>
  <si>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</si>
  <si>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</si>
  <si>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</si>
  <si>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</si>
  <si>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</si>
  <si>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</si>
  <si>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</si>
  <si>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</si>
  <si>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</si>
  <si>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</si>
  <si>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</si>
  <si>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</si>
  <si>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</si>
  <si>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</si>
  <si>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</si>
  <si>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</si>
  <si>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</si>
  <si>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</si>
  <si>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</si>
  <si>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</si>
  <si>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</si>
  <si>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</si>
  <si>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</si>
  <si>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</si>
  <si>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</si>
  <si>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</si>
  <si>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</si>
  <si>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</si>
  <si>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</si>
  <si>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</si>
  <si>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</si>
  <si>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</si>
  <si>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</si>
  <si>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</si>
  <si>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</si>
  <si>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</si>
  <si>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</si>
  <si>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</si>
  <si>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</si>
  <si>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</si>
  <si>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</si>
  <si>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</si>
  <si>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</si>
  <si>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</si>
  <si>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72 0 11 19140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</si>
  <si>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</si>
  <si>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</si>
  <si>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</si>
  <si>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</si>
  <si>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</si>
  <si>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</si>
  <si>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</si>
  <si>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</si>
  <si>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</si>
  <si>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</si>
  <si>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</si>
  <si>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</si>
  <si>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</si>
  <si>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</si>
  <si>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</si>
  <si>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</si>
  <si>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</si>
  <si>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</si>
  <si>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</si>
  <si>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</si>
  <si>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</si>
  <si>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</si>
  <si>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</si>
  <si>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</si>
  <si>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</si>
  <si>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</si>
  <si>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</si>
  <si>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Выполнение работ, связанных  с осуществлением  регулярных перевозок пассажиров по регулируемым тарифам</t>
  </si>
  <si>
    <t>Муниципальная программа "Формирование современной городской среды"</t>
  </si>
  <si>
    <t xml:space="preserve">мероприятие"благоустройство общественных территорий  , в том числе разработка проектной документации"  </t>
  </si>
  <si>
    <t>Организация благоустройства общественных территорий</t>
  </si>
  <si>
    <t>83 0 00 00000</t>
  </si>
  <si>
    <t>83 0 06 00000</t>
  </si>
  <si>
    <t>83 0 06 76090</t>
  </si>
  <si>
    <t>Организация , содержание , ремонт объектов внешнего благоустройства</t>
  </si>
  <si>
    <t>72 0 10 76080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</si>
  <si>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</si>
  <si>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</si>
  <si>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Мероприятие "Проект "Старшее поколение" в рамках реализации национального проекта "Демография"</t>
  </si>
  <si>
    <t>74 0 P3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</si>
  <si>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</si>
  <si>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</si>
  <si>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</si>
  <si>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</si>
  <si>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</si>
  <si>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</si>
  <si>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</si>
  <si>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</si>
  <si>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</si>
  <si>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на плановый период 2023 и 2024 годов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</si>
  <si>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</si>
  <si>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74 0 P3 14710</t>
  </si>
  <si>
    <t>Муниципальная программа "Развитие имущественного комплекса города Ишима"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</si>
  <si>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</si>
  <si>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содержанию мест накопления  твердых коммунальных отходов"</t>
  </si>
  <si>
    <t>Содержание мест ( площадок ) накопления твердых коммунальных отходов</t>
  </si>
  <si>
    <t>72 0 37 00000</t>
  </si>
  <si>
    <t>72 0 37 79820</t>
  </si>
  <si>
    <t>Мероприятие " Организация по устройству минерализованных полос и опашке  территории города "</t>
  </si>
  <si>
    <t xml:space="preserve"> Организация мероприятий  по устройству минерализованных полос и опашке  территории города </t>
  </si>
  <si>
    <t>76 0 04 00000</t>
  </si>
  <si>
    <t>76 0 04 73020</t>
  </si>
  <si>
    <t xml:space="preserve">Мероприятия по санитарной уборке города </t>
  </si>
  <si>
    <t>72 0 39 00000</t>
  </si>
  <si>
    <t>72 0 39 76090</t>
  </si>
  <si>
    <t>Мероприятие "Региональный проект «Культурная среда» в рамках реализации национального проекта «Культура»"</t>
  </si>
  <si>
    <t>Государственная поддержка отрасли культуры</t>
  </si>
  <si>
    <t>75 A1 00000</t>
  </si>
  <si>
    <t>75 A1 55190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</si>
  <si>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</si>
  <si>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</si>
  <si>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</si>
  <si>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</si>
  <si>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73 0 19 00000</t>
  </si>
  <si>
    <t>73 0 19 S5220</t>
  </si>
  <si>
    <t>Руководитель контрольно счетного органа муниципального образования и его заместители</t>
  </si>
  <si>
    <t>117</t>
  </si>
  <si>
    <t>99 0 00 70106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</si>
  <si>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</si>
  <si>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 xml:space="preserve">«Развитие жилищно-коммунального хозяйства, дорожно-транспортной сети и градостроительной деятельности в городе Ишиме" </t>
  </si>
  <si>
    <t>«Развитие жилищно-коммунального хозяйства, дорожно-транспортной сети и градостроительной деятельности в городе Ишиме »</t>
  </si>
  <si>
    <t>«Развитие жилищно-коммунального хозяйства, дорожно-транспортной сети и градостроительной деятельности в городе Ишиме»</t>
  </si>
  <si>
    <t xml:space="preserve">"Развитие жилищно-коммунального хозяйства, дорожно-транспортной сети и градостроительной деятельности в городе Ишиме" </t>
  </si>
  <si>
    <t>Приложение 12</t>
  </si>
  <si>
    <t>Контрольно-счетная палата города Ишима</t>
  </si>
  <si>
    <t>Муниципальная программа "Развитие культуры в городе Ишиме"</t>
  </si>
  <si>
    <t>Муниципальная программа "Реализация жилищной политики в городе Ишиме"</t>
  </si>
  <si>
    <t xml:space="preserve">Муниципальная программа "Развитие образования в городе Ишиме" </t>
  </si>
  <si>
    <t>Муниципальная программа "Развитие образования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</si>
  <si>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</si>
  <si>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"Развития образования в городе Ишиме"</t>
  </si>
  <si>
    <t xml:space="preserve">Муниципальная программа "Развитие образования в городе Ишима" </t>
  </si>
  <si>
    <t>Муниципальная программа "Развитие  образования в городе Ишиме"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</si>
  <si>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</si>
  <si>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</si>
  <si>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</si>
  <si>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 xml:space="preserve">Муниципальная программа "Реализация государственной национальной политики в городе Ишиме"
</t>
  </si>
  <si>
    <t>Муниципальная программа 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</si>
  <si>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</si>
  <si>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Мероприятие" Организация мероприятий при осуществлении деятельности по обращению с животными" </t>
  </si>
  <si>
    <t>Организация мероприятий при осуществлении деятельности по обращению с животными без владельцев</t>
  </si>
  <si>
    <t>Мероприятие" Транспортные услуги и организация транспортного обслуживания"</t>
  </si>
  <si>
    <t xml:space="preserve">Мероприятие " Регулирование тарифов на перевозку пассажиров и багажа автомобильным транспортом в городском  сообщении" </t>
  </si>
  <si>
    <t>Мероприятия по повышению  безопасности  дорожного движения</t>
  </si>
  <si>
    <t>Мероприятие "Повышение  безопасности  дорожного движения"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</si>
  <si>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</si>
  <si>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 xml:space="preserve"> Мероприятие" Санитарная уборка  города " </t>
  </si>
  <si>
    <t>Мероприятие "Организация работ по благоустройству и  содержанию мест захоронения"</t>
  </si>
  <si>
    <t xml:space="preserve">Организация работ по благоустройству  и содержанию мест захоронения </t>
  </si>
  <si>
    <t>Мероприятие " Организация работ по устройству минерализованных полос   территории города "</t>
  </si>
  <si>
    <t xml:space="preserve">Организация мероприятий  по устройству минерализованных полос   территории города </t>
  </si>
  <si>
    <t>от 25.11.2021 № 95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</si>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</sst>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8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i/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8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C00000"/>
      <name val="Arial Cyr"/>
      <charset val="204"/>
    </font>
    <font>
      <sz val="10"/>
      <color rgb="FFC00000"/>
      <name val="Arial Cyr"/>
      <charset val="204"/>
    </font>
    <font>
      <sz val="10"/>
      <color rgb="FFC00000"/>
      <name val="Arial"/>
      <family val="2"/>
      <charset val="204"/>
    </font>
    <font>
      <sz val="10"/>
      <color rgb="FFC00000"/>
      <name val="Arial Cyr"/>
    </font>
    <font>
      <i/>
      <sz val="10"/>
      <color rgb="FFC00000"/>
      <name val="Arial Cyr"/>
      <charset val="204"/>
    </font>
    <font>
      <i/>
      <sz val="10"/>
      <color rgb="FFC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</cellStyleXfs>
  <cellXfs count="181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 vertical="center"/>
    </xf>
    <xf numFmtId="0" fontId="0" fillId="2" borderId="0" xfId="0" applyFont="1" applyFill="1" applyAlignment="1"/>
    <xf numFmtId="0" fontId="1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2" xfId="0" applyNumberFormat="1" applyFont="1" applyFill="1" applyBorder="1" applyAlignment="1"/>
    <xf numFmtId="0" fontId="3" fillId="2" borderId="2" xfId="0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1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wrapText="1"/>
    </xf>
    <xf numFmtId="49" fontId="21" fillId="2" borderId="2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2" xfId="0" applyFont="1" applyFill="1" applyBorder="1" applyAlignment="1"/>
    <xf numFmtId="0" fontId="23" fillId="2" borderId="2" xfId="0" applyFont="1" applyFill="1" applyBorder="1" applyAlignment="1">
      <alignment horizontal="left" wrapText="1"/>
    </xf>
    <xf numFmtId="0" fontId="24" fillId="2" borderId="2" xfId="0" applyFont="1" applyFill="1" applyBorder="1" applyAlignment="1">
      <alignment vertical="top"/>
    </xf>
    <xf numFmtId="49" fontId="21" fillId="2" borderId="2" xfId="0" applyNumberFormat="1" applyFont="1" applyFill="1" applyBorder="1" applyAlignment="1">
      <alignment horizontal="center"/>
    </xf>
    <xf numFmtId="49" fontId="25" fillId="2" borderId="2" xfId="0" applyNumberFormat="1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/>
    </xf>
    <xf numFmtId="0" fontId="21" fillId="2" borderId="0" xfId="0" applyFont="1" applyFill="1"/>
    <xf numFmtId="0" fontId="1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justify" vertical="top"/>
    </xf>
    <xf numFmtId="49" fontId="8" fillId="2" borderId="4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horizontal="justify" vertical="top" wrapText="1"/>
    </xf>
    <xf numFmtId="1" fontId="21" fillId="2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26" fillId="2" borderId="2" xfId="0" applyFont="1" applyFill="1" applyBorder="1" applyAlignment="1">
      <alignment horizontal="justify" vertical="center"/>
    </xf>
    <xf numFmtId="0" fontId="26" fillId="2" borderId="0" xfId="0" applyFont="1" applyFill="1" applyAlignment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26" fillId="2" borderId="4" xfId="0" applyNumberFormat="1" applyFont="1" applyFill="1" applyBorder="1" applyAlignment="1" applyProtection="1">
      <alignment horizontal="center" wrapText="1"/>
    </xf>
    <xf numFmtId="49" fontId="26" fillId="2" borderId="2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0" fontId="26" fillId="2" borderId="0" xfId="0" applyFont="1" applyFill="1" applyAlignment="1">
      <alignment horizontal="justify" vertical="center"/>
    </xf>
    <xf numFmtId="0" fontId="6" fillId="2" borderId="2" xfId="0" applyFont="1" applyFill="1" applyBorder="1" applyAlignment="1">
      <alignment horizontal="center" wrapText="1"/>
    </xf>
    <xf numFmtId="0" fontId="0" fillId="2" borderId="0" xfId="0" applyFont="1" applyFill="1" applyAlignment="1">
      <alignment vertical="top"/>
    </xf>
    <xf numFmtId="0" fontId="6" fillId="2" borderId="11" xfId="0" applyFont="1" applyFill="1" applyBorder="1" applyAlignment="1">
      <alignment vertical="top" wrapText="1"/>
    </xf>
    <xf numFmtId="49" fontId="26" fillId="2" borderId="12" xfId="0" applyNumberFormat="1" applyFont="1" applyFill="1" applyBorder="1" applyAlignment="1" applyProtection="1">
      <alignment horizontal="left" vertical="center" wrapText="1"/>
    </xf>
    <xf numFmtId="164" fontId="7" fillId="2" borderId="13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horizontal="right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/>
    <xf numFmtId="0" fontId="0" fillId="2" borderId="2" xfId="0" applyFont="1" applyFill="1" applyBorder="1"/>
    <xf numFmtId="0" fontId="0" fillId="2" borderId="1" xfId="0" applyFont="1" applyFill="1" applyBorder="1" applyAlignment="1"/>
    <xf numFmtId="0" fontId="0" fillId="2" borderId="0" xfId="0" applyFont="1" applyFill="1" applyBorder="1"/>
    <xf numFmtId="0" fontId="6" fillId="2" borderId="1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/>
    <xf numFmtId="0" fontId="0" fillId="2" borderId="0" xfId="0" applyFont="1" applyFill="1" applyBorder="1" applyAlignment="1"/>
    <xf numFmtId="49" fontId="26" fillId="2" borderId="2" xfId="0" applyNumberFormat="1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/>
    </xf>
    <xf numFmtId="49" fontId="9" fillId="2" borderId="13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3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/>
    </xf>
    <xf numFmtId="49" fontId="6" fillId="2" borderId="7" xfId="7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/>
    <xf numFmtId="0" fontId="17" fillId="2" borderId="5" xfId="0" applyFont="1" applyFill="1" applyBorder="1" applyAlignment="1"/>
    <xf numFmtId="1" fontId="0" fillId="2" borderId="2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vertical="top" wrapText="1"/>
    </xf>
    <xf numFmtId="0" fontId="26" fillId="2" borderId="4" xfId="0" applyFont="1" applyFill="1" applyBorder="1" applyAlignment="1"/>
    <xf numFmtId="0" fontId="8" fillId="2" borderId="4" xfId="0" applyFont="1" applyFill="1" applyBorder="1" applyAlignment="1">
      <alignment vertical="top" wrapText="1"/>
    </xf>
    <xf numFmtId="1" fontId="6" fillId="2" borderId="2" xfId="0" applyNumberFormat="1" applyFont="1" applyFill="1" applyBorder="1"/>
    <xf numFmtId="0" fontId="6" fillId="2" borderId="8" xfId="0" applyFont="1" applyFill="1" applyBorder="1" applyAlignment="1">
      <alignment vertical="top" wrapText="1"/>
    </xf>
    <xf numFmtId="49" fontId="0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vertical="top" wrapText="1"/>
    </xf>
    <xf numFmtId="49" fontId="0" fillId="2" borderId="5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6" fillId="2" borderId="0" xfId="0" applyFont="1" applyFill="1" applyAlignment="1">
      <alignment horizontal="left" vertical="top" wrapText="1"/>
    </xf>
    <xf numFmtId="0" fontId="6" fillId="2" borderId="2" xfId="11" applyFont="1" applyFill="1" applyBorder="1" applyAlignment="1">
      <alignment vertical="top" wrapText="1"/>
    </xf>
    <xf numFmtId="49" fontId="6" fillId="2" borderId="2" xfId="11" applyNumberFormat="1" applyFont="1" applyFill="1" applyBorder="1" applyAlignment="1">
      <alignment horizontal="center"/>
    </xf>
    <xf numFmtId="0" fontId="6" fillId="2" borderId="2" xfId="11" applyFont="1" applyFill="1" applyBorder="1" applyAlignment="1"/>
    <xf numFmtId="0" fontId="27" fillId="2" borderId="2" xfId="11" applyFont="1" applyFill="1" applyBorder="1" applyAlignment="1">
      <alignment horizontal="center"/>
    </xf>
    <xf numFmtId="0" fontId="8" fillId="2" borderId="2" xfId="11" applyFont="1" applyFill="1" applyBorder="1" applyAlignment="1">
      <alignment vertical="top" wrapText="1"/>
    </xf>
    <xf numFmtId="0" fontId="6" fillId="2" borderId="2" xfId="11" applyFont="1" applyFill="1" applyBorder="1" applyAlignment="1">
      <alignment horizontal="center"/>
    </xf>
    <xf numFmtId="49" fontId="6" fillId="2" borderId="4" xfId="3" applyNumberFormat="1" applyFont="1" applyFill="1" applyBorder="1" applyAlignment="1">
      <alignment horizontal="left" vertical="top" wrapText="1"/>
    </xf>
    <xf numFmtId="49" fontId="6" fillId="2" borderId="15" xfId="3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6" fillId="2" borderId="2" xfId="1" applyFont="1" applyFill="1" applyBorder="1" applyAlignment="1">
      <alignment vertical="top" wrapText="1"/>
    </xf>
    <xf numFmtId="49" fontId="5" fillId="2" borderId="2" xfId="1" applyNumberFormat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/>
    </xf>
    <xf numFmtId="0" fontId="8" fillId="2" borderId="2" xfId="15" applyFont="1" applyFill="1" applyBorder="1" applyAlignment="1">
      <alignment vertical="top" wrapText="1"/>
    </xf>
    <xf numFmtId="49" fontId="26" fillId="2" borderId="2" xfId="11" applyNumberFormat="1" applyFont="1" applyFill="1" applyBorder="1" applyAlignment="1">
      <alignment horizontal="center" wrapText="1"/>
    </xf>
    <xf numFmtId="0" fontId="26" fillId="2" borderId="2" xfId="11" applyFont="1" applyFill="1" applyBorder="1" applyAlignment="1">
      <alignment horizontal="left" vertical="top" wrapText="1"/>
    </xf>
    <xf numFmtId="49" fontId="6" fillId="2" borderId="2" xfId="11" applyNumberFormat="1" applyFont="1" applyFill="1" applyBorder="1" applyAlignment="1">
      <alignment horizontal="left" vertical="top" wrapText="1"/>
    </xf>
    <xf numFmtId="2" fontId="0" fillId="2" borderId="2" xfId="0" applyNumberFormat="1" applyFont="1" applyFill="1" applyBorder="1" applyAlignment="1">
      <alignment horizontal="center" wrapText="1"/>
    </xf>
    <xf numFmtId="0" fontId="0" fillId="2" borderId="0" xfId="1" applyFont="1" applyFill="1" applyAlignment="1">
      <alignment wrapText="1"/>
    </xf>
    <xf numFmtId="0" fontId="5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left" vertical="top" wrapText="1"/>
    </xf>
    <xf numFmtId="49" fontId="6" fillId="2" borderId="2" xfId="1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49" fontId="8" fillId="2" borderId="4" xfId="1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1" fontId="15" fillId="2" borderId="2" xfId="0" applyNumberFormat="1" applyFont="1" applyFill="1" applyBorder="1"/>
    <xf numFmtId="49" fontId="25" fillId="3" borderId="2" xfId="0" applyNumberFormat="1" applyFont="1" applyFill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center" wrapText="1"/>
    </xf>
    <xf numFmtId="49" fontId="22" fillId="3" borderId="2" xfId="0" applyNumberFormat="1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1" fillId="3" borderId="2" xfId="0" applyFont="1" applyFill="1" applyBorder="1" applyAlignment="1"/>
    <xf numFmtId="0" fontId="21" fillId="3" borderId="0" xfId="0" applyFont="1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8"/>
  <sheetViews>
    <sheetView tabSelected="1" topLeftCell="A132" zoomScaleNormal="100" zoomScaleSheetLayoutView="100" workbookViewId="0">
      <selection activeCell="F139" sqref="F139"/>
    </sheetView>
  </sheetViews>
  <sheetFormatPr defaultColWidth="9.140625" defaultRowHeight="12.75" x14ac:dyDescent="0.2"/>
  <cols>
    <col min="1" max="1" width="37" style="1" customWidth="1"/>
    <col min="2" max="2" width="6.7109375" style="1" customWidth="1"/>
    <col min="3" max="3" width="4.5703125" style="1" bestFit="1" customWidth="1"/>
    <col min="4" max="4" width="3.85546875" style="1" customWidth="1"/>
    <col min="5" max="5" width="14" style="1" bestFit="1" customWidth="1"/>
    <col min="6" max="6" width="5.140625" style="2" customWidth="1"/>
    <col min="7" max="7" width="13" style="1" customWidth="1"/>
    <col min="8" max="8" width="3.7109375" style="1" hidden="1" customWidth="1"/>
    <col min="9" max="9" width="0.5703125" style="1" hidden="1" customWidth="1"/>
    <col min="10" max="24" width="0" style="1" hidden="1" customWidth="1"/>
    <col min="25" max="25" width="10.85546875" style="1" customWidth="1"/>
    <col min="26" max="16384" width="9.140625" style="1"/>
  </cols>
  <sheetData>
    <row r="1" spans="1:25" x14ac:dyDescent="0.2">
      <c r="G1" s="170" t="s">
        <v>548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x14ac:dyDescent="0.2">
      <c r="G2" s="170" t="s">
        <v>43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x14ac:dyDescent="0.2">
      <c r="G3" s="170" t="s">
        <v>44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x14ac:dyDescent="0.2">
      <c r="G4" s="170" t="s">
        <v>576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x14ac:dyDescent="0.2">
      <c r="E5" s="7"/>
      <c r="G5" s="7"/>
    </row>
    <row r="6" spans="1:25" x14ac:dyDescent="0.2">
      <c r="G6" s="3"/>
    </row>
    <row r="8" spans="1:25" ht="15" customHeight="1" x14ac:dyDescent="0.2">
      <c r="A8" s="177" t="s">
        <v>303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15" customHeight="1" x14ac:dyDescent="0.2">
      <c r="A9" s="177" t="s">
        <v>304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ht="15" customHeight="1" x14ac:dyDescent="0.2">
      <c r="A10" s="177" t="s">
        <v>305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ht="15" customHeight="1" x14ac:dyDescent="0.2">
      <c r="A11" s="177" t="s">
        <v>306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ht="15" customHeight="1" x14ac:dyDescent="0.2">
      <c r="A12" s="177" t="s">
        <v>307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ht="15" customHeight="1" x14ac:dyDescent="0.2">
      <c r="A13" s="177" t="s">
        <v>514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4" customFormat="1" ht="15" x14ac:dyDescent="0.2">
      <c r="A14" s="8"/>
      <c r="B14" s="8"/>
      <c r="C14" s="8"/>
      <c r="D14" s="8"/>
      <c r="E14" s="8"/>
      <c r="F14" s="8"/>
      <c r="G14" s="8"/>
    </row>
    <row r="15" spans="1:25" s="4" customFormat="1" ht="15" x14ac:dyDescent="0.2">
      <c r="F15" s="5"/>
      <c r="Y15" s="6" t="s">
        <v>308</v>
      </c>
    </row>
    <row r="16" spans="1:25" ht="18.600000000000001" customHeight="1" x14ac:dyDescent="0.2">
      <c r="A16" s="175" t="s">
        <v>9</v>
      </c>
      <c r="B16" s="178" t="s">
        <v>63</v>
      </c>
      <c r="C16" s="180" t="s">
        <v>5</v>
      </c>
      <c r="D16" s="175" t="s">
        <v>6</v>
      </c>
      <c r="E16" s="175" t="s">
        <v>7</v>
      </c>
      <c r="F16" s="175" t="s">
        <v>8</v>
      </c>
      <c r="G16" s="172" t="s">
        <v>321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4"/>
    </row>
    <row r="17" spans="1:25" ht="13.15" customHeight="1" x14ac:dyDescent="0.2">
      <c r="A17" s="176"/>
      <c r="B17" s="179"/>
      <c r="C17" s="180"/>
      <c r="D17" s="176"/>
      <c r="E17" s="176"/>
      <c r="F17" s="176"/>
      <c r="G17" s="9">
        <v>2023</v>
      </c>
      <c r="Y17" s="10">
        <v>2024</v>
      </c>
    </row>
    <row r="18" spans="1:25" ht="32.450000000000003" customHeight="1" x14ac:dyDescent="0.2">
      <c r="A18" s="11" t="s">
        <v>61</v>
      </c>
      <c r="B18" s="12" t="s">
        <v>4</v>
      </c>
      <c r="C18" s="13"/>
      <c r="D18" s="14"/>
      <c r="E18" s="14"/>
      <c r="F18" s="14"/>
      <c r="G18" s="15">
        <f>G19+G91+G123+G132+G47</f>
        <v>116197</v>
      </c>
      <c r="Y18" s="15">
        <f>Y19+Y91+Y123+Y132</f>
        <v>111459</v>
      </c>
    </row>
    <row r="19" spans="1:25" ht="12.75" customHeight="1" x14ac:dyDescent="0.2">
      <c r="A19" s="16" t="s">
        <v>47</v>
      </c>
      <c r="B19" s="17" t="s">
        <v>4</v>
      </c>
      <c r="C19" s="17" t="s">
        <v>0</v>
      </c>
      <c r="D19" s="17" t="s">
        <v>17</v>
      </c>
      <c r="E19" s="14"/>
      <c r="F19" s="14"/>
      <c r="G19" s="15">
        <f>G25+G61+G66+G20+G53</f>
        <v>90851</v>
      </c>
      <c r="Y19" s="15">
        <f>Y25+Y61+Y66+Y20+Y53</f>
        <v>85949</v>
      </c>
    </row>
    <row r="20" spans="1:25" ht="51" x14ac:dyDescent="0.2">
      <c r="A20" s="19" t="s">
        <v>205</v>
      </c>
      <c r="B20" s="17" t="s">
        <v>4</v>
      </c>
      <c r="C20" s="17" t="s">
        <v>0</v>
      </c>
      <c r="D20" s="17" t="s">
        <v>3</v>
      </c>
      <c r="E20" s="14"/>
      <c r="F20" s="14"/>
      <c r="G20" s="18">
        <f>G21</f>
        <v>2770</v>
      </c>
      <c r="Y20" s="18">
        <f>Y21</f>
        <v>2774</v>
      </c>
    </row>
    <row r="21" spans="1:25" ht="38.25" x14ac:dyDescent="0.2">
      <c r="A21" s="20" t="s">
        <v>207</v>
      </c>
      <c r="B21" s="21" t="s">
        <v>4</v>
      </c>
      <c r="C21" s="21" t="s">
        <v>0</v>
      </c>
      <c r="D21" s="21" t="s">
        <v>3</v>
      </c>
      <c r="E21" s="14" t="s">
        <v>116</v>
      </c>
      <c r="F21" s="14"/>
      <c r="G21" s="18">
        <f>G22</f>
        <v>2770</v>
      </c>
      <c r="Y21" s="18">
        <f>Y22</f>
        <v>2774</v>
      </c>
    </row>
    <row r="22" spans="1:25" ht="63.75" x14ac:dyDescent="0.2">
      <c r="A22" s="22" t="s">
        <v>301</v>
      </c>
      <c r="B22" s="21" t="s">
        <v>4</v>
      </c>
      <c r="C22" s="21" t="s">
        <v>0</v>
      </c>
      <c r="D22" s="21" t="s">
        <v>3</v>
      </c>
      <c r="E22" s="14" t="s">
        <v>198</v>
      </c>
      <c r="F22" s="14"/>
      <c r="G22" s="18">
        <f>G23</f>
        <v>2770</v>
      </c>
      <c r="Y22" s="18">
        <f>Y23</f>
        <v>2774</v>
      </c>
    </row>
    <row r="23" spans="1:25" ht="89.25" x14ac:dyDescent="0.2">
      <c r="A23" s="23" t="s">
        <v>88</v>
      </c>
      <c r="B23" s="21" t="s">
        <v>4</v>
      </c>
      <c r="C23" s="21" t="s">
        <v>0</v>
      </c>
      <c r="D23" s="21" t="s">
        <v>3</v>
      </c>
      <c r="E23" s="14" t="s">
        <v>198</v>
      </c>
      <c r="F23" s="14">
        <v>100</v>
      </c>
      <c r="G23" s="18">
        <f>G24</f>
        <v>2770</v>
      </c>
      <c r="Y23" s="18">
        <f>Y24</f>
        <v>2774</v>
      </c>
    </row>
    <row r="24" spans="1:25" ht="38.25" x14ac:dyDescent="0.2">
      <c r="A24" s="24" t="s">
        <v>194</v>
      </c>
      <c r="B24" s="21" t="s">
        <v>4</v>
      </c>
      <c r="C24" s="21" t="s">
        <v>0</v>
      </c>
      <c r="D24" s="21" t="s">
        <v>3</v>
      </c>
      <c r="E24" s="14" t="s">
        <v>198</v>
      </c>
      <c r="F24" s="14">
        <v>120</v>
      </c>
      <c r="G24" s="18">
        <f>2652+118</f>
        <v>2770</v>
      </c>
      <c r="Y24" s="18">
        <f>2652+122</f>
        <v>2774</v>
      </c>
    </row>
    <row r="25" spans="1:25" ht="76.5" x14ac:dyDescent="0.2">
      <c r="A25" s="19" t="s">
        <v>1</v>
      </c>
      <c r="B25" s="21" t="s">
        <v>4</v>
      </c>
      <c r="C25" s="25" t="s">
        <v>0</v>
      </c>
      <c r="D25" s="25" t="s">
        <v>2</v>
      </c>
      <c r="E25" s="14"/>
      <c r="F25" s="14"/>
      <c r="G25" s="18">
        <f>G26+G31+G39+G44</f>
        <v>65715</v>
      </c>
      <c r="H25" s="18">
        <f t="shared" ref="H25:Y25" si="0">H26+H31+H39+H44</f>
        <v>0</v>
      </c>
      <c r="I25" s="18">
        <f t="shared" si="0"/>
        <v>0</v>
      </c>
      <c r="J25" s="18">
        <f t="shared" si="0"/>
        <v>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0</v>
      </c>
      <c r="Q25" s="18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  <c r="X25" s="18">
        <f t="shared" si="0"/>
        <v>0</v>
      </c>
      <c r="Y25" s="18">
        <f t="shared" si="0"/>
        <v>65797</v>
      </c>
    </row>
    <row r="26" spans="1:25" ht="30" customHeight="1" x14ac:dyDescent="0.2">
      <c r="A26" s="22" t="s">
        <v>208</v>
      </c>
      <c r="B26" s="21" t="s">
        <v>4</v>
      </c>
      <c r="C26" s="21" t="s">
        <v>0</v>
      </c>
      <c r="D26" s="21" t="s">
        <v>2</v>
      </c>
      <c r="E26" s="14" t="s">
        <v>279</v>
      </c>
      <c r="F26" s="14"/>
      <c r="G26" s="18">
        <f>G27</f>
        <v>130</v>
      </c>
      <c r="Y26" s="18">
        <f>Y27</f>
        <v>130</v>
      </c>
    </row>
    <row r="27" spans="1:25" ht="42" customHeight="1" x14ac:dyDescent="0.2">
      <c r="A27" s="22" t="s">
        <v>209</v>
      </c>
      <c r="B27" s="21" t="s">
        <v>4</v>
      </c>
      <c r="C27" s="21" t="s">
        <v>0</v>
      </c>
      <c r="D27" s="21" t="s">
        <v>2</v>
      </c>
      <c r="E27" s="14" t="s">
        <v>280</v>
      </c>
      <c r="F27" s="14"/>
      <c r="G27" s="18">
        <f>G28</f>
        <v>130</v>
      </c>
      <c r="Y27" s="18">
        <f>Y28</f>
        <v>130</v>
      </c>
    </row>
    <row r="28" spans="1:25" ht="25.5" x14ac:dyDescent="0.2">
      <c r="A28" s="22" t="s">
        <v>332</v>
      </c>
      <c r="B28" s="21" t="s">
        <v>4</v>
      </c>
      <c r="C28" s="21" t="s">
        <v>0</v>
      </c>
      <c r="D28" s="21" t="s">
        <v>2</v>
      </c>
      <c r="E28" s="14" t="s">
        <v>281</v>
      </c>
      <c r="F28" s="14"/>
      <c r="G28" s="18">
        <f>G29</f>
        <v>130</v>
      </c>
      <c r="Y28" s="18">
        <f>Y29</f>
        <v>130</v>
      </c>
    </row>
    <row r="29" spans="1:25" ht="38.25" x14ac:dyDescent="0.2">
      <c r="A29" s="23" t="s">
        <v>312</v>
      </c>
      <c r="B29" s="21" t="s">
        <v>4</v>
      </c>
      <c r="C29" s="21" t="s">
        <v>0</v>
      </c>
      <c r="D29" s="21" t="s">
        <v>2</v>
      </c>
      <c r="E29" s="14" t="s">
        <v>197</v>
      </c>
      <c r="F29" s="14">
        <v>200</v>
      </c>
      <c r="G29" s="18">
        <f>G30</f>
        <v>130</v>
      </c>
      <c r="Y29" s="18">
        <f>Y30</f>
        <v>130</v>
      </c>
    </row>
    <row r="30" spans="1:25" ht="38.25" x14ac:dyDescent="0.2">
      <c r="A30" s="23" t="s">
        <v>313</v>
      </c>
      <c r="B30" s="21" t="s">
        <v>4</v>
      </c>
      <c r="C30" s="21" t="s">
        <v>0</v>
      </c>
      <c r="D30" s="21" t="s">
        <v>2</v>
      </c>
      <c r="E30" s="14" t="s">
        <v>197</v>
      </c>
      <c r="F30" s="14">
        <v>240</v>
      </c>
      <c r="G30" s="18">
        <v>130</v>
      </c>
      <c r="Y30" s="18">
        <v>130</v>
      </c>
    </row>
    <row r="31" spans="1:25" ht="38.25" x14ac:dyDescent="0.2">
      <c r="A31" s="20" t="s">
        <v>207</v>
      </c>
      <c r="B31" s="21" t="s">
        <v>4</v>
      </c>
      <c r="C31" s="21" t="s">
        <v>0</v>
      </c>
      <c r="D31" s="21" t="s">
        <v>2</v>
      </c>
      <c r="E31" s="14" t="s">
        <v>116</v>
      </c>
      <c r="F31" s="14"/>
      <c r="G31" s="18">
        <f>G32</f>
        <v>64708</v>
      </c>
      <c r="H31" s="18">
        <f t="shared" ref="H31:Y31" si="1">H32</f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0</v>
      </c>
      <c r="P31" s="18">
        <f t="shared" si="1"/>
        <v>0</v>
      </c>
      <c r="Q31" s="18">
        <f t="shared" si="1"/>
        <v>0</v>
      </c>
      <c r="R31" s="18">
        <f t="shared" si="1"/>
        <v>0</v>
      </c>
      <c r="S31" s="18">
        <f t="shared" si="1"/>
        <v>0</v>
      </c>
      <c r="T31" s="18">
        <f t="shared" si="1"/>
        <v>0</v>
      </c>
      <c r="U31" s="18">
        <f t="shared" si="1"/>
        <v>0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64789</v>
      </c>
    </row>
    <row r="32" spans="1:25" ht="25.5" x14ac:dyDescent="0.2">
      <c r="A32" s="26" t="s">
        <v>64</v>
      </c>
      <c r="B32" s="21" t="s">
        <v>4</v>
      </c>
      <c r="C32" s="21" t="s">
        <v>0</v>
      </c>
      <c r="D32" s="21" t="s">
        <v>2</v>
      </c>
      <c r="E32" s="21" t="s">
        <v>105</v>
      </c>
      <c r="F32" s="14"/>
      <c r="G32" s="18">
        <f>G33+G35+G37</f>
        <v>64708</v>
      </c>
      <c r="Y32" s="18">
        <f>Y33+Y35+Y37</f>
        <v>64789</v>
      </c>
    </row>
    <row r="33" spans="1:25" ht="89.25" x14ac:dyDescent="0.2">
      <c r="A33" s="23" t="s">
        <v>88</v>
      </c>
      <c r="B33" s="21" t="s">
        <v>4</v>
      </c>
      <c r="C33" s="21" t="s">
        <v>0</v>
      </c>
      <c r="D33" s="21" t="s">
        <v>2</v>
      </c>
      <c r="E33" s="21" t="s">
        <v>105</v>
      </c>
      <c r="F33" s="14">
        <v>100</v>
      </c>
      <c r="G33" s="18">
        <f>G34</f>
        <v>56578</v>
      </c>
      <c r="H33" s="18">
        <f t="shared" ref="H33:Y33" si="2">H34</f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  <c r="N33" s="18">
        <f t="shared" si="2"/>
        <v>0</v>
      </c>
      <c r="O33" s="18">
        <f t="shared" si="2"/>
        <v>0</v>
      </c>
      <c r="P33" s="18">
        <f t="shared" si="2"/>
        <v>0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18">
        <f t="shared" si="2"/>
        <v>0</v>
      </c>
      <c r="U33" s="18">
        <f t="shared" si="2"/>
        <v>0</v>
      </c>
      <c r="V33" s="18">
        <f t="shared" si="2"/>
        <v>0</v>
      </c>
      <c r="W33" s="18">
        <f t="shared" si="2"/>
        <v>0</v>
      </c>
      <c r="X33" s="18">
        <f t="shared" si="2"/>
        <v>0</v>
      </c>
      <c r="Y33" s="18">
        <f t="shared" si="2"/>
        <v>56538</v>
      </c>
    </row>
    <row r="34" spans="1:25" ht="38.25" x14ac:dyDescent="0.2">
      <c r="A34" s="24" t="s">
        <v>194</v>
      </c>
      <c r="B34" s="21" t="s">
        <v>4</v>
      </c>
      <c r="C34" s="21" t="s">
        <v>0</v>
      </c>
      <c r="D34" s="21" t="s">
        <v>2</v>
      </c>
      <c r="E34" s="21" t="s">
        <v>105</v>
      </c>
      <c r="F34" s="14">
        <v>120</v>
      </c>
      <c r="G34" s="18">
        <f>54775+107+2210-514</f>
        <v>56578</v>
      </c>
      <c r="Y34" s="18">
        <f>54775+115+2158-510</f>
        <v>56538</v>
      </c>
    </row>
    <row r="35" spans="1:25" ht="38.25" x14ac:dyDescent="0.2">
      <c r="A35" s="23" t="s">
        <v>312</v>
      </c>
      <c r="B35" s="21" t="s">
        <v>4</v>
      </c>
      <c r="C35" s="21" t="s">
        <v>0</v>
      </c>
      <c r="D35" s="21" t="s">
        <v>2</v>
      </c>
      <c r="E35" s="21" t="s">
        <v>105</v>
      </c>
      <c r="F35" s="14">
        <v>200</v>
      </c>
      <c r="G35" s="18">
        <f>G36</f>
        <v>8115</v>
      </c>
      <c r="H35" s="18">
        <f t="shared" ref="H35:Y35" si="3">H36</f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0</v>
      </c>
      <c r="P35" s="18">
        <f t="shared" si="3"/>
        <v>0</v>
      </c>
      <c r="Q35" s="18">
        <f t="shared" si="3"/>
        <v>0</v>
      </c>
      <c r="R35" s="18">
        <f t="shared" si="3"/>
        <v>0</v>
      </c>
      <c r="S35" s="18">
        <f t="shared" si="3"/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  <c r="W35" s="18">
        <f t="shared" si="3"/>
        <v>0</v>
      </c>
      <c r="X35" s="18">
        <f t="shared" si="3"/>
        <v>0</v>
      </c>
      <c r="Y35" s="18">
        <f t="shared" si="3"/>
        <v>8236</v>
      </c>
    </row>
    <row r="36" spans="1:25" ht="38.25" x14ac:dyDescent="0.2">
      <c r="A36" s="23" t="s">
        <v>313</v>
      </c>
      <c r="B36" s="21" t="s">
        <v>4</v>
      </c>
      <c r="C36" s="21" t="s">
        <v>0</v>
      </c>
      <c r="D36" s="21" t="s">
        <v>2</v>
      </c>
      <c r="E36" s="21" t="s">
        <v>105</v>
      </c>
      <c r="F36" s="14">
        <v>240</v>
      </c>
      <c r="G36" s="18">
        <v>8115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>
        <v>8236</v>
      </c>
    </row>
    <row r="37" spans="1:25" ht="17.45" customHeight="1" x14ac:dyDescent="0.2">
      <c r="A37" s="23" t="s">
        <v>66</v>
      </c>
      <c r="B37" s="21" t="s">
        <v>4</v>
      </c>
      <c r="C37" s="21" t="s">
        <v>0</v>
      </c>
      <c r="D37" s="21" t="s">
        <v>2</v>
      </c>
      <c r="E37" s="21" t="s">
        <v>105</v>
      </c>
      <c r="F37" s="14">
        <v>800</v>
      </c>
      <c r="G37" s="18">
        <f>G38</f>
        <v>15</v>
      </c>
      <c r="H37" s="18">
        <f t="shared" ref="H37:Y37" si="4">H38</f>
        <v>0</v>
      </c>
      <c r="I37" s="18">
        <f t="shared" si="4"/>
        <v>0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8">
        <f t="shared" si="4"/>
        <v>0</v>
      </c>
      <c r="P37" s="18">
        <f t="shared" si="4"/>
        <v>0</v>
      </c>
      <c r="Q37" s="18">
        <f t="shared" si="4"/>
        <v>0</v>
      </c>
      <c r="R37" s="18">
        <f t="shared" si="4"/>
        <v>0</v>
      </c>
      <c r="S37" s="18">
        <f t="shared" si="4"/>
        <v>0</v>
      </c>
      <c r="T37" s="18">
        <f t="shared" si="4"/>
        <v>0</v>
      </c>
      <c r="U37" s="18">
        <f t="shared" si="4"/>
        <v>0</v>
      </c>
      <c r="V37" s="18">
        <f t="shared" si="4"/>
        <v>0</v>
      </c>
      <c r="W37" s="18">
        <f t="shared" si="4"/>
        <v>0</v>
      </c>
      <c r="X37" s="18">
        <f t="shared" si="4"/>
        <v>0</v>
      </c>
      <c r="Y37" s="18">
        <f t="shared" si="4"/>
        <v>15</v>
      </c>
    </row>
    <row r="38" spans="1:25" ht="29.25" customHeight="1" x14ac:dyDescent="0.2">
      <c r="A38" s="24" t="s">
        <v>326</v>
      </c>
      <c r="B38" s="21" t="s">
        <v>4</v>
      </c>
      <c r="C38" s="21" t="s">
        <v>0</v>
      </c>
      <c r="D38" s="21" t="s">
        <v>2</v>
      </c>
      <c r="E38" s="21" t="s">
        <v>105</v>
      </c>
      <c r="F38" s="14">
        <v>850</v>
      </c>
      <c r="G38" s="18">
        <v>15</v>
      </c>
      <c r="Y38" s="18">
        <v>15</v>
      </c>
    </row>
    <row r="39" spans="1:25" ht="29.25" customHeight="1" x14ac:dyDescent="0.2">
      <c r="A39" s="22" t="s">
        <v>67</v>
      </c>
      <c r="B39" s="21" t="s">
        <v>4</v>
      </c>
      <c r="C39" s="21" t="s">
        <v>0</v>
      </c>
      <c r="D39" s="21" t="s">
        <v>2</v>
      </c>
      <c r="E39" s="14" t="s">
        <v>200</v>
      </c>
      <c r="F39" s="14"/>
      <c r="G39" s="18">
        <f>G40+G42</f>
        <v>875</v>
      </c>
      <c r="Y39" s="18">
        <f>Y40+Y42</f>
        <v>876</v>
      </c>
    </row>
    <row r="40" spans="1:25" ht="91.5" customHeight="1" x14ac:dyDescent="0.2">
      <c r="A40" s="23" t="s">
        <v>88</v>
      </c>
      <c r="B40" s="21" t="s">
        <v>4</v>
      </c>
      <c r="C40" s="21" t="s">
        <v>0</v>
      </c>
      <c r="D40" s="21" t="s">
        <v>2</v>
      </c>
      <c r="E40" s="14" t="s">
        <v>200</v>
      </c>
      <c r="F40" s="14">
        <v>100</v>
      </c>
      <c r="G40" s="18">
        <f>G41</f>
        <v>790</v>
      </c>
      <c r="Y40" s="18">
        <f>Y41</f>
        <v>790</v>
      </c>
    </row>
    <row r="41" spans="1:25" ht="42" customHeight="1" x14ac:dyDescent="0.2">
      <c r="A41" s="24" t="s">
        <v>194</v>
      </c>
      <c r="B41" s="21" t="s">
        <v>4</v>
      </c>
      <c r="C41" s="21" t="s">
        <v>0</v>
      </c>
      <c r="D41" s="21" t="s">
        <v>2</v>
      </c>
      <c r="E41" s="14" t="s">
        <v>200</v>
      </c>
      <c r="F41" s="14">
        <v>120</v>
      </c>
      <c r="G41" s="18">
        <f>761+29</f>
        <v>790</v>
      </c>
      <c r="Y41" s="18">
        <f>761+29</f>
        <v>790</v>
      </c>
    </row>
    <row r="42" spans="1:25" ht="44.45" customHeight="1" x14ac:dyDescent="0.2">
      <c r="A42" s="23" t="s">
        <v>312</v>
      </c>
      <c r="B42" s="21" t="s">
        <v>4</v>
      </c>
      <c r="C42" s="21" t="s">
        <v>0</v>
      </c>
      <c r="D42" s="21" t="s">
        <v>2</v>
      </c>
      <c r="E42" s="14" t="s">
        <v>200</v>
      </c>
      <c r="F42" s="14">
        <v>200</v>
      </c>
      <c r="G42" s="18">
        <f>G43</f>
        <v>85</v>
      </c>
      <c r="Y42" s="18">
        <f>Y43</f>
        <v>86</v>
      </c>
    </row>
    <row r="43" spans="1:25" ht="41.45" customHeight="1" x14ac:dyDescent="0.2">
      <c r="A43" s="23" t="s">
        <v>313</v>
      </c>
      <c r="B43" s="21" t="s">
        <v>4</v>
      </c>
      <c r="C43" s="21" t="s">
        <v>0</v>
      </c>
      <c r="D43" s="21" t="s">
        <v>2</v>
      </c>
      <c r="E43" s="14" t="s">
        <v>200</v>
      </c>
      <c r="F43" s="14">
        <v>240</v>
      </c>
      <c r="G43" s="18">
        <v>85</v>
      </c>
      <c r="Y43" s="18">
        <v>86</v>
      </c>
    </row>
    <row r="44" spans="1:25" ht="82.5" customHeight="1" x14ac:dyDescent="0.2">
      <c r="A44" s="22" t="s">
        <v>68</v>
      </c>
      <c r="B44" s="21" t="s">
        <v>4</v>
      </c>
      <c r="C44" s="21" t="s">
        <v>0</v>
      </c>
      <c r="D44" s="21" t="s">
        <v>2</v>
      </c>
      <c r="E44" s="14" t="s">
        <v>201</v>
      </c>
      <c r="F44" s="14"/>
      <c r="G44" s="18">
        <f>G45</f>
        <v>2</v>
      </c>
      <c r="Y44" s="18">
        <f>Y45</f>
        <v>2</v>
      </c>
    </row>
    <row r="45" spans="1:25" ht="43.15" customHeight="1" x14ac:dyDescent="0.2">
      <c r="A45" s="23" t="s">
        <v>312</v>
      </c>
      <c r="B45" s="21" t="s">
        <v>4</v>
      </c>
      <c r="C45" s="21" t="s">
        <v>0</v>
      </c>
      <c r="D45" s="21" t="s">
        <v>2</v>
      </c>
      <c r="E45" s="14" t="s">
        <v>201</v>
      </c>
      <c r="F45" s="14">
        <v>200</v>
      </c>
      <c r="G45" s="18">
        <f>G46</f>
        <v>2</v>
      </c>
      <c r="Y45" s="18">
        <f>Y46</f>
        <v>2</v>
      </c>
    </row>
    <row r="46" spans="1:25" ht="39" customHeight="1" x14ac:dyDescent="0.2">
      <c r="A46" s="23" t="s">
        <v>313</v>
      </c>
      <c r="B46" s="21" t="s">
        <v>4</v>
      </c>
      <c r="C46" s="21" t="s">
        <v>0</v>
      </c>
      <c r="D46" s="21" t="s">
        <v>2</v>
      </c>
      <c r="E46" s="14" t="s">
        <v>201</v>
      </c>
      <c r="F46" s="14">
        <v>240</v>
      </c>
      <c r="G46" s="18">
        <v>2</v>
      </c>
      <c r="Y46" s="18">
        <v>2</v>
      </c>
    </row>
    <row r="47" spans="1:25" ht="30.75" hidden="1" customHeight="1" x14ac:dyDescent="0.2">
      <c r="A47" s="27" t="s">
        <v>388</v>
      </c>
      <c r="B47" s="28" t="s">
        <v>4</v>
      </c>
      <c r="C47" s="28" t="s">
        <v>0</v>
      </c>
      <c r="D47" s="28" t="s">
        <v>16</v>
      </c>
      <c r="E47" s="29" t="s">
        <v>116</v>
      </c>
      <c r="F47" s="30"/>
      <c r="G47" s="31">
        <f>G48</f>
        <v>0</v>
      </c>
      <c r="H47" s="31">
        <f t="shared" ref="H47:Y47" si="5">H48</f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</row>
    <row r="48" spans="1:25" ht="31.5" hidden="1" customHeight="1" x14ac:dyDescent="0.2">
      <c r="A48" s="32" t="s">
        <v>389</v>
      </c>
      <c r="B48" s="28" t="s">
        <v>4</v>
      </c>
      <c r="C48" s="28" t="s">
        <v>0</v>
      </c>
      <c r="D48" s="28" t="s">
        <v>16</v>
      </c>
      <c r="E48" s="29" t="s">
        <v>390</v>
      </c>
      <c r="F48" s="30"/>
      <c r="G48" s="31">
        <f>G49</f>
        <v>0</v>
      </c>
      <c r="H48" s="31">
        <f t="shared" ref="H48:Y48" si="6">H49</f>
        <v>0</v>
      </c>
      <c r="I48" s="31">
        <f t="shared" si="6"/>
        <v>0</v>
      </c>
      <c r="J48" s="31">
        <f t="shared" si="6"/>
        <v>0</v>
      </c>
      <c r="K48" s="31">
        <f t="shared" si="6"/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6"/>
        <v>0</v>
      </c>
      <c r="Q48" s="31">
        <f t="shared" si="6"/>
        <v>0</v>
      </c>
      <c r="R48" s="31">
        <f t="shared" si="6"/>
        <v>0</v>
      </c>
      <c r="S48" s="31">
        <f t="shared" si="6"/>
        <v>0</v>
      </c>
      <c r="T48" s="31">
        <f t="shared" si="6"/>
        <v>0</v>
      </c>
      <c r="U48" s="31">
        <f t="shared" si="6"/>
        <v>0</v>
      </c>
      <c r="V48" s="31">
        <f t="shared" si="6"/>
        <v>0</v>
      </c>
      <c r="W48" s="31">
        <f t="shared" si="6"/>
        <v>0</v>
      </c>
      <c r="X48" s="31">
        <f t="shared" si="6"/>
        <v>0</v>
      </c>
      <c r="Y48" s="31">
        <f t="shared" si="6"/>
        <v>0</v>
      </c>
    </row>
    <row r="49" spans="1:25" ht="15.75" hidden="1" customHeight="1" x14ac:dyDescent="0.2">
      <c r="A49" s="33" t="s">
        <v>66</v>
      </c>
      <c r="B49" s="28" t="s">
        <v>4</v>
      </c>
      <c r="C49" s="28" t="s">
        <v>0</v>
      </c>
      <c r="D49" s="28" t="s">
        <v>16</v>
      </c>
      <c r="E49" s="29" t="s">
        <v>390</v>
      </c>
      <c r="F49" s="34" t="s">
        <v>70</v>
      </c>
      <c r="G49" s="31">
        <f>G50</f>
        <v>0</v>
      </c>
      <c r="H49" s="31">
        <f t="shared" ref="H49:Y49" si="7">H50</f>
        <v>0</v>
      </c>
      <c r="I49" s="31">
        <f t="shared" si="7"/>
        <v>0</v>
      </c>
      <c r="J49" s="31">
        <f t="shared" si="7"/>
        <v>0</v>
      </c>
      <c r="K49" s="31">
        <f t="shared" si="7"/>
        <v>0</v>
      </c>
      <c r="L49" s="31">
        <f t="shared" si="7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7"/>
        <v>0</v>
      </c>
      <c r="R49" s="31">
        <f t="shared" si="7"/>
        <v>0</v>
      </c>
      <c r="S49" s="31">
        <f t="shared" si="7"/>
        <v>0</v>
      </c>
      <c r="T49" s="31">
        <f t="shared" si="7"/>
        <v>0</v>
      </c>
      <c r="U49" s="31">
        <f t="shared" si="7"/>
        <v>0</v>
      </c>
      <c r="V49" s="31">
        <f t="shared" si="7"/>
        <v>0</v>
      </c>
      <c r="W49" s="31">
        <f t="shared" si="7"/>
        <v>0</v>
      </c>
      <c r="X49" s="31">
        <f t="shared" si="7"/>
        <v>0</v>
      </c>
      <c r="Y49" s="31">
        <f t="shared" si="7"/>
        <v>0</v>
      </c>
    </row>
    <row r="50" spans="1:25" ht="17.25" hidden="1" customHeight="1" x14ac:dyDescent="0.2">
      <c r="A50" s="35" t="s">
        <v>394</v>
      </c>
      <c r="B50" s="28" t="s">
        <v>4</v>
      </c>
      <c r="C50" s="28" t="s">
        <v>0</v>
      </c>
      <c r="D50" s="28" t="s">
        <v>16</v>
      </c>
      <c r="E50" s="29" t="s">
        <v>390</v>
      </c>
      <c r="F50" s="36">
        <v>880</v>
      </c>
      <c r="G50" s="31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1"/>
    </row>
    <row r="51" spans="1:25" ht="17.25" hidden="1" customHeight="1" x14ac:dyDescent="0.2">
      <c r="A51" s="164"/>
      <c r="B51" s="165"/>
      <c r="C51" s="165"/>
      <c r="D51" s="165"/>
      <c r="E51" s="166"/>
      <c r="F51" s="167"/>
      <c r="G51" s="168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8"/>
    </row>
    <row r="52" spans="1:25" ht="17.25" hidden="1" customHeight="1" x14ac:dyDescent="0.2">
      <c r="A52" s="164"/>
      <c r="B52" s="165"/>
      <c r="C52" s="165"/>
      <c r="D52" s="165"/>
      <c r="E52" s="166"/>
      <c r="F52" s="167"/>
      <c r="G52" s="168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8"/>
    </row>
    <row r="53" spans="1:25" ht="45.75" customHeight="1" x14ac:dyDescent="0.2">
      <c r="A53" s="19" t="s">
        <v>370</v>
      </c>
      <c r="B53" s="21" t="s">
        <v>4</v>
      </c>
      <c r="C53" s="21" t="s">
        <v>0</v>
      </c>
      <c r="D53" s="21" t="s">
        <v>91</v>
      </c>
      <c r="E53" s="21"/>
      <c r="F53" s="14"/>
      <c r="G53" s="15">
        <f>G54</f>
        <v>1931</v>
      </c>
      <c r="Y53" s="15">
        <f>Y54</f>
        <v>1931</v>
      </c>
    </row>
    <row r="54" spans="1:25" ht="33" customHeight="1" x14ac:dyDescent="0.2">
      <c r="A54" s="20" t="s">
        <v>207</v>
      </c>
      <c r="B54" s="21" t="s">
        <v>4</v>
      </c>
      <c r="C54" s="21" t="s">
        <v>0</v>
      </c>
      <c r="D54" s="21" t="s">
        <v>91</v>
      </c>
      <c r="E54" s="14" t="s">
        <v>116</v>
      </c>
      <c r="F54" s="14"/>
      <c r="G54" s="15">
        <f>G55+G60</f>
        <v>1931</v>
      </c>
      <c r="Y54" s="15">
        <f>Y55+Y60</f>
        <v>1931</v>
      </c>
    </row>
    <row r="55" spans="1:25" ht="33.75" customHeight="1" x14ac:dyDescent="0.2">
      <c r="A55" s="40" t="s">
        <v>64</v>
      </c>
      <c r="B55" s="21" t="s">
        <v>4</v>
      </c>
      <c r="C55" s="21" t="s">
        <v>0</v>
      </c>
      <c r="D55" s="21" t="s">
        <v>91</v>
      </c>
      <c r="E55" s="43" t="s">
        <v>105</v>
      </c>
      <c r="F55" s="14"/>
      <c r="G55" s="15">
        <f>G56</f>
        <v>546</v>
      </c>
      <c r="Y55" s="15">
        <f>Y56</f>
        <v>546</v>
      </c>
    </row>
    <row r="56" spans="1:25" ht="33" customHeight="1" x14ac:dyDescent="0.2">
      <c r="A56" s="23" t="s">
        <v>88</v>
      </c>
      <c r="B56" s="21" t="s">
        <v>4</v>
      </c>
      <c r="C56" s="21" t="s">
        <v>0</v>
      </c>
      <c r="D56" s="21" t="s">
        <v>91</v>
      </c>
      <c r="E56" s="43" t="s">
        <v>105</v>
      </c>
      <c r="F56" s="14">
        <v>100</v>
      </c>
      <c r="G56" s="15">
        <f>G57</f>
        <v>546</v>
      </c>
      <c r="Y56" s="15">
        <f>Y57</f>
        <v>546</v>
      </c>
    </row>
    <row r="57" spans="1:25" ht="39" customHeight="1" x14ac:dyDescent="0.2">
      <c r="A57" s="24" t="s">
        <v>194</v>
      </c>
      <c r="B57" s="21" t="s">
        <v>4</v>
      </c>
      <c r="C57" s="21" t="s">
        <v>0</v>
      </c>
      <c r="D57" s="21" t="s">
        <v>91</v>
      </c>
      <c r="E57" s="43" t="s">
        <v>105</v>
      </c>
      <c r="F57" s="14">
        <v>120</v>
      </c>
      <c r="G57" s="15">
        <v>546</v>
      </c>
      <c r="Y57" s="15">
        <v>546</v>
      </c>
    </row>
    <row r="58" spans="1:25" ht="55.5" customHeight="1" x14ac:dyDescent="0.2">
      <c r="A58" s="22" t="s">
        <v>540</v>
      </c>
      <c r="B58" s="21" t="s">
        <v>4</v>
      </c>
      <c r="C58" s="21" t="s">
        <v>0</v>
      </c>
      <c r="D58" s="21" t="s">
        <v>91</v>
      </c>
      <c r="E58" s="43" t="s">
        <v>542</v>
      </c>
      <c r="F58" s="14"/>
      <c r="G58" s="15">
        <f>G59</f>
        <v>1385</v>
      </c>
      <c r="Y58" s="15">
        <f>Y59</f>
        <v>1385</v>
      </c>
    </row>
    <row r="59" spans="1:25" ht="54" customHeight="1" x14ac:dyDescent="0.2">
      <c r="A59" s="23" t="s">
        <v>88</v>
      </c>
      <c r="B59" s="21" t="s">
        <v>4</v>
      </c>
      <c r="C59" s="21" t="s">
        <v>0</v>
      </c>
      <c r="D59" s="21" t="s">
        <v>91</v>
      </c>
      <c r="E59" s="43" t="s">
        <v>542</v>
      </c>
      <c r="F59" s="14">
        <v>100</v>
      </c>
      <c r="G59" s="15">
        <f>G60</f>
        <v>1385</v>
      </c>
      <c r="Y59" s="15">
        <f>Y60</f>
        <v>1385</v>
      </c>
    </row>
    <row r="60" spans="1:25" ht="61.5" customHeight="1" x14ac:dyDescent="0.2">
      <c r="A60" s="24" t="s">
        <v>194</v>
      </c>
      <c r="B60" s="21" t="s">
        <v>4</v>
      </c>
      <c r="C60" s="21" t="s">
        <v>0</v>
      </c>
      <c r="D60" s="21" t="s">
        <v>91</v>
      </c>
      <c r="E60" s="43" t="s">
        <v>542</v>
      </c>
      <c r="F60" s="14">
        <v>120</v>
      </c>
      <c r="G60" s="15">
        <v>1385</v>
      </c>
      <c r="Y60" s="15">
        <v>1385</v>
      </c>
    </row>
    <row r="61" spans="1:25" x14ac:dyDescent="0.2">
      <c r="A61" s="38" t="s">
        <v>10</v>
      </c>
      <c r="B61" s="21" t="s">
        <v>4</v>
      </c>
      <c r="C61" s="17" t="s">
        <v>0</v>
      </c>
      <c r="D61" s="17" t="s">
        <v>41</v>
      </c>
      <c r="E61" s="18"/>
      <c r="F61" s="14"/>
      <c r="G61" s="39">
        <f>G62</f>
        <v>3000</v>
      </c>
      <c r="Y61" s="39">
        <f>Y62</f>
        <v>3000</v>
      </c>
    </row>
    <row r="62" spans="1:25" ht="38.25" x14ac:dyDescent="0.2">
      <c r="A62" s="20" t="s">
        <v>207</v>
      </c>
      <c r="B62" s="21" t="s">
        <v>4</v>
      </c>
      <c r="C62" s="17" t="s">
        <v>0</v>
      </c>
      <c r="D62" s="17" t="s">
        <v>41</v>
      </c>
      <c r="E62" s="17" t="s">
        <v>116</v>
      </c>
      <c r="F62" s="14"/>
      <c r="G62" s="39">
        <f>G63</f>
        <v>3000</v>
      </c>
      <c r="Y62" s="39">
        <f>Y63</f>
        <v>3000</v>
      </c>
    </row>
    <row r="63" spans="1:25" ht="25.5" x14ac:dyDescent="0.2">
      <c r="A63" s="40" t="s">
        <v>69</v>
      </c>
      <c r="B63" s="21" t="s">
        <v>4</v>
      </c>
      <c r="C63" s="17" t="s">
        <v>0</v>
      </c>
      <c r="D63" s="17" t="s">
        <v>41</v>
      </c>
      <c r="E63" s="17" t="s">
        <v>202</v>
      </c>
      <c r="F63" s="14"/>
      <c r="G63" s="39">
        <f>G64</f>
        <v>3000</v>
      </c>
      <c r="Y63" s="39">
        <f>Y64</f>
        <v>3000</v>
      </c>
    </row>
    <row r="64" spans="1:25" x14ac:dyDescent="0.2">
      <c r="A64" s="41" t="s">
        <v>66</v>
      </c>
      <c r="B64" s="21" t="s">
        <v>4</v>
      </c>
      <c r="C64" s="17" t="s">
        <v>0</v>
      </c>
      <c r="D64" s="17" t="s">
        <v>41</v>
      </c>
      <c r="E64" s="17" t="s">
        <v>202</v>
      </c>
      <c r="F64" s="17" t="s">
        <v>70</v>
      </c>
      <c r="G64" s="39">
        <f>G65</f>
        <v>3000</v>
      </c>
      <c r="Y64" s="39">
        <f>Y65</f>
        <v>3000</v>
      </c>
    </row>
    <row r="65" spans="1:25" x14ac:dyDescent="0.2">
      <c r="A65" s="41" t="s">
        <v>204</v>
      </c>
      <c r="B65" s="21" t="s">
        <v>4</v>
      </c>
      <c r="C65" s="17" t="s">
        <v>0</v>
      </c>
      <c r="D65" s="17" t="s">
        <v>41</v>
      </c>
      <c r="E65" s="17" t="s">
        <v>202</v>
      </c>
      <c r="F65" s="17" t="s">
        <v>203</v>
      </c>
      <c r="G65" s="39">
        <v>3000</v>
      </c>
      <c r="Y65" s="39">
        <v>3000</v>
      </c>
    </row>
    <row r="66" spans="1:25" ht="23.45" customHeight="1" x14ac:dyDescent="0.2">
      <c r="A66" s="42" t="s">
        <v>25</v>
      </c>
      <c r="B66" s="21" t="s">
        <v>4</v>
      </c>
      <c r="C66" s="21" t="s">
        <v>0</v>
      </c>
      <c r="D66" s="21" t="s">
        <v>57</v>
      </c>
      <c r="E66" s="18"/>
      <c r="F66" s="14"/>
      <c r="G66" s="18">
        <f>G67+G72</f>
        <v>17435</v>
      </c>
      <c r="Y66" s="18">
        <f>Y67+Y72</f>
        <v>12447</v>
      </c>
    </row>
    <row r="67" spans="1:25" ht="63.75" x14ac:dyDescent="0.2">
      <c r="A67" s="20" t="s">
        <v>543</v>
      </c>
      <c r="B67" s="21" t="s">
        <v>4</v>
      </c>
      <c r="C67" s="21" t="s">
        <v>0</v>
      </c>
      <c r="D67" s="21" t="s">
        <v>57</v>
      </c>
      <c r="E67" s="18" t="s">
        <v>210</v>
      </c>
      <c r="F67" s="14"/>
      <c r="G67" s="18">
        <f>G68</f>
        <v>102</v>
      </c>
      <c r="Y67" s="18">
        <f>Y68</f>
        <v>102</v>
      </c>
    </row>
    <row r="68" spans="1:25" ht="25.5" x14ac:dyDescent="0.2">
      <c r="A68" s="20" t="s">
        <v>211</v>
      </c>
      <c r="B68" s="21" t="s">
        <v>4</v>
      </c>
      <c r="C68" s="21" t="s">
        <v>0</v>
      </c>
      <c r="D68" s="21" t="s">
        <v>57</v>
      </c>
      <c r="E68" s="18" t="s">
        <v>212</v>
      </c>
      <c r="F68" s="14"/>
      <c r="G68" s="18">
        <f>G69</f>
        <v>102</v>
      </c>
      <c r="Y68" s="18">
        <f>Y69</f>
        <v>102</v>
      </c>
    </row>
    <row r="69" spans="1:25" ht="27" customHeight="1" x14ac:dyDescent="0.2">
      <c r="A69" s="26" t="s">
        <v>333</v>
      </c>
      <c r="B69" s="21" t="s">
        <v>4</v>
      </c>
      <c r="C69" s="21" t="s">
        <v>0</v>
      </c>
      <c r="D69" s="21" t="s">
        <v>57</v>
      </c>
      <c r="E69" s="18" t="s">
        <v>213</v>
      </c>
      <c r="F69" s="14"/>
      <c r="G69" s="18">
        <f>G70</f>
        <v>102</v>
      </c>
      <c r="Y69" s="18">
        <f>Y70</f>
        <v>102</v>
      </c>
    </row>
    <row r="70" spans="1:25" ht="38.25" x14ac:dyDescent="0.2">
      <c r="A70" s="23" t="s">
        <v>312</v>
      </c>
      <c r="B70" s="21" t="s">
        <v>4</v>
      </c>
      <c r="C70" s="21" t="s">
        <v>0</v>
      </c>
      <c r="D70" s="21" t="s">
        <v>57</v>
      </c>
      <c r="E70" s="18" t="s">
        <v>213</v>
      </c>
      <c r="F70" s="14">
        <v>200</v>
      </c>
      <c r="G70" s="18">
        <f>G71</f>
        <v>102</v>
      </c>
      <c r="Y70" s="18">
        <f>Y71</f>
        <v>102</v>
      </c>
    </row>
    <row r="71" spans="1:25" ht="38.25" x14ac:dyDescent="0.2">
      <c r="A71" s="23" t="s">
        <v>313</v>
      </c>
      <c r="B71" s="21" t="s">
        <v>4</v>
      </c>
      <c r="C71" s="21" t="s">
        <v>0</v>
      </c>
      <c r="D71" s="21" t="s">
        <v>57</v>
      </c>
      <c r="E71" s="18" t="s">
        <v>213</v>
      </c>
      <c r="F71" s="14">
        <v>240</v>
      </c>
      <c r="G71" s="18">
        <v>102</v>
      </c>
      <c r="Y71" s="18">
        <v>102</v>
      </c>
    </row>
    <row r="72" spans="1:25" ht="38.25" x14ac:dyDescent="0.2">
      <c r="A72" s="20" t="s">
        <v>207</v>
      </c>
      <c r="B72" s="21" t="s">
        <v>4</v>
      </c>
      <c r="C72" s="21" t="s">
        <v>0</v>
      </c>
      <c r="D72" s="21" t="s">
        <v>57</v>
      </c>
      <c r="E72" s="18" t="s">
        <v>214</v>
      </c>
      <c r="F72" s="14"/>
      <c r="G72" s="18">
        <f t="shared" ref="G72:Y72" si="8">G86+G78+G83+G73</f>
        <v>17333</v>
      </c>
      <c r="H72" s="18">
        <f t="shared" si="8"/>
        <v>0</v>
      </c>
      <c r="I72" s="18">
        <f t="shared" si="8"/>
        <v>0</v>
      </c>
      <c r="J72" s="18">
        <f t="shared" si="8"/>
        <v>0</v>
      </c>
      <c r="K72" s="18">
        <f t="shared" si="8"/>
        <v>0</v>
      </c>
      <c r="L72" s="18">
        <f t="shared" si="8"/>
        <v>0</v>
      </c>
      <c r="M72" s="18">
        <f t="shared" si="8"/>
        <v>0</v>
      </c>
      <c r="N72" s="18">
        <f t="shared" si="8"/>
        <v>0</v>
      </c>
      <c r="O72" s="18">
        <f t="shared" si="8"/>
        <v>0</v>
      </c>
      <c r="P72" s="18">
        <f t="shared" si="8"/>
        <v>0</v>
      </c>
      <c r="Q72" s="18">
        <f t="shared" si="8"/>
        <v>0</v>
      </c>
      <c r="R72" s="18">
        <f t="shared" si="8"/>
        <v>0</v>
      </c>
      <c r="S72" s="18">
        <f t="shared" si="8"/>
        <v>0</v>
      </c>
      <c r="T72" s="18">
        <f t="shared" si="8"/>
        <v>0</v>
      </c>
      <c r="U72" s="18">
        <f t="shared" si="8"/>
        <v>0</v>
      </c>
      <c r="V72" s="18">
        <f t="shared" si="8"/>
        <v>0</v>
      </c>
      <c r="W72" s="18">
        <f t="shared" si="8"/>
        <v>0</v>
      </c>
      <c r="X72" s="18">
        <f t="shared" si="8"/>
        <v>0</v>
      </c>
      <c r="Y72" s="18">
        <f t="shared" si="8"/>
        <v>12345</v>
      </c>
    </row>
    <row r="73" spans="1:25" ht="25.5" x14ac:dyDescent="0.2">
      <c r="A73" s="20" t="s">
        <v>386</v>
      </c>
      <c r="B73" s="21" t="s">
        <v>4</v>
      </c>
      <c r="C73" s="43" t="s">
        <v>0</v>
      </c>
      <c r="D73" s="43" t="s">
        <v>57</v>
      </c>
      <c r="E73" s="14" t="s">
        <v>387</v>
      </c>
      <c r="F73" s="14"/>
      <c r="G73" s="18">
        <f>G74+G76</f>
        <v>3244</v>
      </c>
      <c r="H73" s="18">
        <f t="shared" ref="H73:Y73" si="9">H74+H76</f>
        <v>0</v>
      </c>
      <c r="I73" s="18">
        <f t="shared" si="9"/>
        <v>0</v>
      </c>
      <c r="J73" s="18">
        <f t="shared" si="9"/>
        <v>0</v>
      </c>
      <c r="K73" s="18">
        <f t="shared" si="9"/>
        <v>0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>
        <f t="shared" si="9"/>
        <v>0</v>
      </c>
      <c r="P73" s="18">
        <f t="shared" si="9"/>
        <v>0</v>
      </c>
      <c r="Q73" s="18">
        <f t="shared" si="9"/>
        <v>0</v>
      </c>
      <c r="R73" s="18">
        <f t="shared" si="9"/>
        <v>0</v>
      </c>
      <c r="S73" s="18">
        <f t="shared" si="9"/>
        <v>0</v>
      </c>
      <c r="T73" s="18">
        <f t="shared" si="9"/>
        <v>0</v>
      </c>
      <c r="U73" s="18">
        <f t="shared" si="9"/>
        <v>0</v>
      </c>
      <c r="V73" s="18">
        <f t="shared" si="9"/>
        <v>0</v>
      </c>
      <c r="W73" s="18">
        <f t="shared" si="9"/>
        <v>0</v>
      </c>
      <c r="X73" s="18">
        <f t="shared" si="9"/>
        <v>0</v>
      </c>
      <c r="Y73" s="18">
        <f t="shared" si="9"/>
        <v>2971</v>
      </c>
    </row>
    <row r="74" spans="1:25" ht="89.25" x14ac:dyDescent="0.2">
      <c r="A74" s="23" t="s">
        <v>88</v>
      </c>
      <c r="B74" s="21" t="s">
        <v>4</v>
      </c>
      <c r="C74" s="43" t="s">
        <v>0</v>
      </c>
      <c r="D74" s="43" t="s">
        <v>57</v>
      </c>
      <c r="E74" s="14" t="s">
        <v>387</v>
      </c>
      <c r="F74" s="14">
        <v>100</v>
      </c>
      <c r="G74" s="18">
        <f>G75</f>
        <v>2530</v>
      </c>
      <c r="H74" s="18">
        <f t="shared" ref="H74:Y74" si="10">H75</f>
        <v>0</v>
      </c>
      <c r="I74" s="18">
        <f t="shared" si="10"/>
        <v>0</v>
      </c>
      <c r="J74" s="18">
        <f t="shared" si="10"/>
        <v>0</v>
      </c>
      <c r="K74" s="18">
        <f t="shared" si="10"/>
        <v>0</v>
      </c>
      <c r="L74" s="18">
        <f t="shared" si="10"/>
        <v>0</v>
      </c>
      <c r="M74" s="18">
        <f t="shared" si="10"/>
        <v>0</v>
      </c>
      <c r="N74" s="18">
        <f t="shared" si="10"/>
        <v>0</v>
      </c>
      <c r="O74" s="18">
        <f t="shared" si="10"/>
        <v>0</v>
      </c>
      <c r="P74" s="18">
        <f t="shared" si="10"/>
        <v>0</v>
      </c>
      <c r="Q74" s="18">
        <f t="shared" si="10"/>
        <v>0</v>
      </c>
      <c r="R74" s="18">
        <f t="shared" si="10"/>
        <v>0</v>
      </c>
      <c r="S74" s="18">
        <f t="shared" si="10"/>
        <v>0</v>
      </c>
      <c r="T74" s="18">
        <f t="shared" si="10"/>
        <v>0</v>
      </c>
      <c r="U74" s="18">
        <f t="shared" si="10"/>
        <v>0</v>
      </c>
      <c r="V74" s="18">
        <f t="shared" si="10"/>
        <v>0</v>
      </c>
      <c r="W74" s="18">
        <f t="shared" si="10"/>
        <v>0</v>
      </c>
      <c r="X74" s="18">
        <f t="shared" si="10"/>
        <v>0</v>
      </c>
      <c r="Y74" s="18">
        <f t="shared" si="10"/>
        <v>2530</v>
      </c>
    </row>
    <row r="75" spans="1:25" ht="38.25" x14ac:dyDescent="0.2">
      <c r="A75" s="24" t="s">
        <v>194</v>
      </c>
      <c r="B75" s="21" t="s">
        <v>4</v>
      </c>
      <c r="C75" s="43" t="s">
        <v>0</v>
      </c>
      <c r="D75" s="43" t="s">
        <v>57</v>
      </c>
      <c r="E75" s="14" t="s">
        <v>387</v>
      </c>
      <c r="F75" s="14">
        <v>120</v>
      </c>
      <c r="G75" s="18">
        <f>2332+579-381</f>
        <v>2530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f>980+48+292+1210</f>
        <v>2530</v>
      </c>
    </row>
    <row r="76" spans="1:25" ht="38.25" x14ac:dyDescent="0.2">
      <c r="A76" s="23" t="s">
        <v>312</v>
      </c>
      <c r="B76" s="21" t="s">
        <v>4</v>
      </c>
      <c r="C76" s="43" t="s">
        <v>0</v>
      </c>
      <c r="D76" s="43" t="s">
        <v>57</v>
      </c>
      <c r="E76" s="14" t="s">
        <v>387</v>
      </c>
      <c r="F76" s="14">
        <v>200</v>
      </c>
      <c r="G76" s="18">
        <f>G77</f>
        <v>714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>
        <f>Y77</f>
        <v>441</v>
      </c>
    </row>
    <row r="77" spans="1:25" ht="38.25" x14ac:dyDescent="0.2">
      <c r="A77" s="23" t="s">
        <v>313</v>
      </c>
      <c r="B77" s="21" t="s">
        <v>4</v>
      </c>
      <c r="C77" s="43" t="s">
        <v>0</v>
      </c>
      <c r="D77" s="43" t="s">
        <v>57</v>
      </c>
      <c r="E77" s="14" t="s">
        <v>387</v>
      </c>
      <c r="F77" s="14">
        <v>240</v>
      </c>
      <c r="G77" s="18">
        <f>943-610+381</f>
        <v>714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>
        <f>1651-1210</f>
        <v>441</v>
      </c>
    </row>
    <row r="78" spans="1:25" ht="51" x14ac:dyDescent="0.2">
      <c r="A78" s="44" t="s">
        <v>512</v>
      </c>
      <c r="B78" s="21" t="s">
        <v>4</v>
      </c>
      <c r="C78" s="43" t="s">
        <v>0</v>
      </c>
      <c r="D78" s="43" t="s">
        <v>57</v>
      </c>
      <c r="E78" s="14" t="s">
        <v>324</v>
      </c>
      <c r="F78" s="14"/>
      <c r="G78" s="18">
        <f>G79+G81</f>
        <v>7256</v>
      </c>
      <c r="H78" s="18">
        <f t="shared" ref="H78:Y78" si="11">H79+H81</f>
        <v>0</v>
      </c>
      <c r="I78" s="18">
        <f t="shared" si="11"/>
        <v>0</v>
      </c>
      <c r="J78" s="18">
        <f t="shared" si="11"/>
        <v>0</v>
      </c>
      <c r="K78" s="18">
        <f t="shared" si="11"/>
        <v>0</v>
      </c>
      <c r="L78" s="18">
        <f t="shared" si="11"/>
        <v>0</v>
      </c>
      <c r="M78" s="18">
        <f t="shared" si="11"/>
        <v>0</v>
      </c>
      <c r="N78" s="18">
        <f t="shared" si="11"/>
        <v>0</v>
      </c>
      <c r="O78" s="18">
        <f t="shared" si="11"/>
        <v>0</v>
      </c>
      <c r="P78" s="18">
        <f t="shared" si="11"/>
        <v>0</v>
      </c>
      <c r="Q78" s="18">
        <f t="shared" si="11"/>
        <v>0</v>
      </c>
      <c r="R78" s="18">
        <f t="shared" si="11"/>
        <v>0</v>
      </c>
      <c r="S78" s="18">
        <f t="shared" si="11"/>
        <v>0</v>
      </c>
      <c r="T78" s="18">
        <f t="shared" si="11"/>
        <v>0</v>
      </c>
      <c r="U78" s="18">
        <f t="shared" si="11"/>
        <v>0</v>
      </c>
      <c r="V78" s="18">
        <f t="shared" si="11"/>
        <v>0</v>
      </c>
      <c r="W78" s="18">
        <f t="shared" si="11"/>
        <v>0</v>
      </c>
      <c r="X78" s="18">
        <f t="shared" si="11"/>
        <v>0</v>
      </c>
      <c r="Y78" s="18">
        <f t="shared" si="11"/>
        <v>7541</v>
      </c>
    </row>
    <row r="79" spans="1:25" ht="89.25" x14ac:dyDescent="0.2">
      <c r="A79" s="23" t="s">
        <v>88</v>
      </c>
      <c r="B79" s="21" t="s">
        <v>4</v>
      </c>
      <c r="C79" s="43" t="s">
        <v>0</v>
      </c>
      <c r="D79" s="43" t="s">
        <v>57</v>
      </c>
      <c r="E79" s="14" t="s">
        <v>324</v>
      </c>
      <c r="F79" s="14">
        <v>100</v>
      </c>
      <c r="G79" s="18">
        <f>G80</f>
        <v>7256</v>
      </c>
      <c r="H79" s="18">
        <f t="shared" ref="H79:Y79" si="12">H80</f>
        <v>0</v>
      </c>
      <c r="I79" s="18">
        <f t="shared" si="12"/>
        <v>0</v>
      </c>
      <c r="J79" s="18">
        <f t="shared" si="12"/>
        <v>0</v>
      </c>
      <c r="K79" s="18">
        <f t="shared" si="12"/>
        <v>0</v>
      </c>
      <c r="L79" s="18">
        <f t="shared" si="12"/>
        <v>0</v>
      </c>
      <c r="M79" s="18">
        <f t="shared" si="12"/>
        <v>0</v>
      </c>
      <c r="N79" s="18">
        <f t="shared" si="12"/>
        <v>0</v>
      </c>
      <c r="O79" s="18">
        <f t="shared" si="12"/>
        <v>0</v>
      </c>
      <c r="P79" s="18">
        <f t="shared" si="12"/>
        <v>0</v>
      </c>
      <c r="Q79" s="18">
        <f t="shared" si="12"/>
        <v>0</v>
      </c>
      <c r="R79" s="18">
        <f t="shared" si="12"/>
        <v>0</v>
      </c>
      <c r="S79" s="18">
        <f t="shared" si="12"/>
        <v>0</v>
      </c>
      <c r="T79" s="18">
        <f t="shared" si="12"/>
        <v>0</v>
      </c>
      <c r="U79" s="18">
        <f t="shared" si="12"/>
        <v>0</v>
      </c>
      <c r="V79" s="18">
        <f t="shared" si="12"/>
        <v>0</v>
      </c>
      <c r="W79" s="18">
        <f t="shared" si="12"/>
        <v>0</v>
      </c>
      <c r="X79" s="18">
        <f t="shared" si="12"/>
        <v>0</v>
      </c>
      <c r="Y79" s="18">
        <f t="shared" si="12"/>
        <v>7541</v>
      </c>
    </row>
    <row r="80" spans="1:25" ht="38.25" x14ac:dyDescent="0.2">
      <c r="A80" s="24" t="s">
        <v>194</v>
      </c>
      <c r="B80" s="21" t="s">
        <v>4</v>
      </c>
      <c r="C80" s="43" t="s">
        <v>0</v>
      </c>
      <c r="D80" s="43" t="s">
        <v>57</v>
      </c>
      <c r="E80" s="14" t="s">
        <v>324</v>
      </c>
      <c r="F80" s="14">
        <v>120</v>
      </c>
      <c r="G80" s="18">
        <v>7256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>
        <v>7541</v>
      </c>
    </row>
    <row r="81" spans="1:25" ht="38.25" hidden="1" x14ac:dyDescent="0.2">
      <c r="A81" s="23" t="s">
        <v>312</v>
      </c>
      <c r="B81" s="21" t="s">
        <v>4</v>
      </c>
      <c r="C81" s="43" t="s">
        <v>0</v>
      </c>
      <c r="D81" s="43" t="s">
        <v>57</v>
      </c>
      <c r="E81" s="14" t="s">
        <v>324</v>
      </c>
      <c r="F81" s="14">
        <v>200</v>
      </c>
      <c r="G81" s="18">
        <f>G82</f>
        <v>0</v>
      </c>
      <c r="H81" s="18">
        <f t="shared" ref="H81:Y81" si="13">H82</f>
        <v>0</v>
      </c>
      <c r="I81" s="18">
        <f t="shared" si="13"/>
        <v>0</v>
      </c>
      <c r="J81" s="18">
        <f t="shared" si="13"/>
        <v>0</v>
      </c>
      <c r="K81" s="18">
        <f t="shared" si="13"/>
        <v>0</v>
      </c>
      <c r="L81" s="18">
        <f t="shared" si="13"/>
        <v>0</v>
      </c>
      <c r="M81" s="18">
        <f t="shared" si="13"/>
        <v>0</v>
      </c>
      <c r="N81" s="18">
        <f t="shared" si="13"/>
        <v>0</v>
      </c>
      <c r="O81" s="18">
        <f t="shared" si="13"/>
        <v>0</v>
      </c>
      <c r="P81" s="18">
        <f t="shared" si="13"/>
        <v>0</v>
      </c>
      <c r="Q81" s="18">
        <f t="shared" si="13"/>
        <v>0</v>
      </c>
      <c r="R81" s="18">
        <f t="shared" si="13"/>
        <v>0</v>
      </c>
      <c r="S81" s="18">
        <f t="shared" si="13"/>
        <v>0</v>
      </c>
      <c r="T81" s="18">
        <f t="shared" si="13"/>
        <v>0</v>
      </c>
      <c r="U81" s="18">
        <f t="shared" si="13"/>
        <v>0</v>
      </c>
      <c r="V81" s="18">
        <f t="shared" si="13"/>
        <v>0</v>
      </c>
      <c r="W81" s="18">
        <f t="shared" si="13"/>
        <v>0</v>
      </c>
      <c r="X81" s="18">
        <f t="shared" si="13"/>
        <v>0</v>
      </c>
      <c r="Y81" s="18">
        <f t="shared" si="13"/>
        <v>0</v>
      </c>
    </row>
    <row r="82" spans="1:25" ht="38.25" hidden="1" x14ac:dyDescent="0.2">
      <c r="A82" s="23" t="s">
        <v>313</v>
      </c>
      <c r="B82" s="21" t="s">
        <v>4</v>
      </c>
      <c r="C82" s="43" t="s">
        <v>0</v>
      </c>
      <c r="D82" s="43" t="s">
        <v>57</v>
      </c>
      <c r="E82" s="14" t="s">
        <v>324</v>
      </c>
      <c r="F82" s="14">
        <v>240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3" hidden="1" x14ac:dyDescent="0.2">
      <c r="A83" s="45" t="s">
        <v>371</v>
      </c>
      <c r="B83" s="21" t="s">
        <v>4</v>
      </c>
      <c r="C83" s="43" t="s">
        <v>0</v>
      </c>
      <c r="D83" s="43" t="s">
        <v>57</v>
      </c>
      <c r="E83" s="14" t="s">
        <v>372</v>
      </c>
      <c r="F83" s="14"/>
      <c r="G83" s="31">
        <f>G84</f>
        <v>0</v>
      </c>
      <c r="H83" s="31">
        <f t="shared" ref="H83:Y83" si="14">H84</f>
        <v>0</v>
      </c>
      <c r="I83" s="31">
        <f t="shared" si="14"/>
        <v>0</v>
      </c>
      <c r="J83" s="31">
        <f t="shared" si="14"/>
        <v>0</v>
      </c>
      <c r="K83" s="31">
        <f t="shared" si="14"/>
        <v>0</v>
      </c>
      <c r="L83" s="31">
        <f t="shared" si="14"/>
        <v>0</v>
      </c>
      <c r="M83" s="31">
        <f t="shared" si="14"/>
        <v>0</v>
      </c>
      <c r="N83" s="31">
        <f t="shared" si="14"/>
        <v>0</v>
      </c>
      <c r="O83" s="31">
        <f t="shared" si="14"/>
        <v>0</v>
      </c>
      <c r="P83" s="31">
        <f t="shared" si="14"/>
        <v>0</v>
      </c>
      <c r="Q83" s="31">
        <f t="shared" si="14"/>
        <v>0</v>
      </c>
      <c r="R83" s="31">
        <f t="shared" si="14"/>
        <v>0</v>
      </c>
      <c r="S83" s="31">
        <f t="shared" si="14"/>
        <v>0</v>
      </c>
      <c r="T83" s="31">
        <f t="shared" si="14"/>
        <v>0</v>
      </c>
      <c r="U83" s="31">
        <f t="shared" si="14"/>
        <v>0</v>
      </c>
      <c r="V83" s="31">
        <f t="shared" si="14"/>
        <v>0</v>
      </c>
      <c r="W83" s="31">
        <f t="shared" si="14"/>
        <v>0</v>
      </c>
      <c r="X83" s="31">
        <f t="shared" si="14"/>
        <v>0</v>
      </c>
      <c r="Y83" s="31">
        <f t="shared" si="14"/>
        <v>0</v>
      </c>
    </row>
    <row r="84" spans="1:25" ht="89.25" hidden="1" x14ac:dyDescent="0.2">
      <c r="A84" s="23" t="s">
        <v>88</v>
      </c>
      <c r="B84" s="21" t="s">
        <v>4</v>
      </c>
      <c r="C84" s="43" t="s">
        <v>0</v>
      </c>
      <c r="D84" s="43" t="s">
        <v>57</v>
      </c>
      <c r="E84" s="14" t="s">
        <v>372</v>
      </c>
      <c r="F84" s="14">
        <v>100</v>
      </c>
      <c r="G84" s="31">
        <f>G85</f>
        <v>0</v>
      </c>
      <c r="H84" s="31">
        <f t="shared" ref="H84:Y84" si="15">H85</f>
        <v>0</v>
      </c>
      <c r="I84" s="31">
        <f t="shared" si="15"/>
        <v>0</v>
      </c>
      <c r="J84" s="31">
        <f t="shared" si="15"/>
        <v>0</v>
      </c>
      <c r="K84" s="31">
        <f t="shared" si="15"/>
        <v>0</v>
      </c>
      <c r="L84" s="31">
        <f t="shared" si="15"/>
        <v>0</v>
      </c>
      <c r="M84" s="31">
        <f t="shared" si="15"/>
        <v>0</v>
      </c>
      <c r="N84" s="31">
        <f t="shared" si="15"/>
        <v>0</v>
      </c>
      <c r="O84" s="31">
        <f t="shared" si="15"/>
        <v>0</v>
      </c>
      <c r="P84" s="31">
        <f t="shared" si="15"/>
        <v>0</v>
      </c>
      <c r="Q84" s="31">
        <f t="shared" si="15"/>
        <v>0</v>
      </c>
      <c r="R84" s="31">
        <f t="shared" si="15"/>
        <v>0</v>
      </c>
      <c r="S84" s="31">
        <f t="shared" si="15"/>
        <v>0</v>
      </c>
      <c r="T84" s="31">
        <f t="shared" si="15"/>
        <v>0</v>
      </c>
      <c r="U84" s="31">
        <f t="shared" si="15"/>
        <v>0</v>
      </c>
      <c r="V84" s="31">
        <f t="shared" si="15"/>
        <v>0</v>
      </c>
      <c r="W84" s="31">
        <f t="shared" si="15"/>
        <v>0</v>
      </c>
      <c r="X84" s="31">
        <f t="shared" si="15"/>
        <v>0</v>
      </c>
      <c r="Y84" s="31">
        <f t="shared" si="15"/>
        <v>0</v>
      </c>
    </row>
    <row r="85" spans="1:25" ht="38.25" hidden="1" x14ac:dyDescent="0.2">
      <c r="A85" s="24" t="s">
        <v>194</v>
      </c>
      <c r="B85" s="21" t="s">
        <v>4</v>
      </c>
      <c r="C85" s="43" t="s">
        <v>0</v>
      </c>
      <c r="D85" s="43" t="s">
        <v>57</v>
      </c>
      <c r="E85" s="14" t="s">
        <v>372</v>
      </c>
      <c r="F85" s="14">
        <v>120</v>
      </c>
      <c r="G85" s="31">
        <v>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>
        <v>0</v>
      </c>
    </row>
    <row r="86" spans="1:25" ht="25.5" x14ac:dyDescent="0.2">
      <c r="A86" s="26" t="s">
        <v>27</v>
      </c>
      <c r="B86" s="21" t="s">
        <v>4</v>
      </c>
      <c r="C86" s="21" t="s">
        <v>0</v>
      </c>
      <c r="D86" s="21" t="s">
        <v>57</v>
      </c>
      <c r="E86" s="18" t="s">
        <v>195</v>
      </c>
      <c r="F86" s="14"/>
      <c r="G86" s="18">
        <f>G87+G89</f>
        <v>6833</v>
      </c>
      <c r="H86" s="18">
        <f t="shared" ref="H86:Y86" si="16">H87+H89</f>
        <v>0</v>
      </c>
      <c r="I86" s="18">
        <f t="shared" si="16"/>
        <v>0</v>
      </c>
      <c r="J86" s="18">
        <f t="shared" si="16"/>
        <v>0</v>
      </c>
      <c r="K86" s="18">
        <f t="shared" si="16"/>
        <v>0</v>
      </c>
      <c r="L86" s="18">
        <f t="shared" si="16"/>
        <v>0</v>
      </c>
      <c r="M86" s="18">
        <f t="shared" si="16"/>
        <v>0</v>
      </c>
      <c r="N86" s="18">
        <f t="shared" si="16"/>
        <v>0</v>
      </c>
      <c r="O86" s="18">
        <f t="shared" si="16"/>
        <v>0</v>
      </c>
      <c r="P86" s="18">
        <f t="shared" si="16"/>
        <v>0</v>
      </c>
      <c r="Q86" s="18">
        <f t="shared" si="16"/>
        <v>0</v>
      </c>
      <c r="R86" s="18">
        <f t="shared" si="16"/>
        <v>0</v>
      </c>
      <c r="S86" s="18">
        <f t="shared" si="16"/>
        <v>0</v>
      </c>
      <c r="T86" s="18">
        <f t="shared" si="16"/>
        <v>0</v>
      </c>
      <c r="U86" s="18">
        <f t="shared" si="16"/>
        <v>0</v>
      </c>
      <c r="V86" s="18">
        <f t="shared" si="16"/>
        <v>0</v>
      </c>
      <c r="W86" s="18">
        <f t="shared" si="16"/>
        <v>0</v>
      </c>
      <c r="X86" s="18">
        <f t="shared" si="16"/>
        <v>0</v>
      </c>
      <c r="Y86" s="18">
        <f t="shared" si="16"/>
        <v>1833</v>
      </c>
    </row>
    <row r="87" spans="1:25" ht="38.25" x14ac:dyDescent="0.2">
      <c r="A87" s="23" t="s">
        <v>312</v>
      </c>
      <c r="B87" s="21" t="s">
        <v>4</v>
      </c>
      <c r="C87" s="21" t="s">
        <v>0</v>
      </c>
      <c r="D87" s="21" t="s">
        <v>57</v>
      </c>
      <c r="E87" s="18" t="s">
        <v>195</v>
      </c>
      <c r="F87" s="14">
        <v>200</v>
      </c>
      <c r="G87" s="18">
        <f>G88</f>
        <v>6513</v>
      </c>
      <c r="Y87" s="18">
        <f>Y88</f>
        <v>1513</v>
      </c>
    </row>
    <row r="88" spans="1:25" ht="38.25" x14ac:dyDescent="0.2">
      <c r="A88" s="23" t="s">
        <v>313</v>
      </c>
      <c r="B88" s="21" t="s">
        <v>4</v>
      </c>
      <c r="C88" s="21" t="s">
        <v>0</v>
      </c>
      <c r="D88" s="21" t="s">
        <v>57</v>
      </c>
      <c r="E88" s="18" t="s">
        <v>195</v>
      </c>
      <c r="F88" s="14">
        <v>240</v>
      </c>
      <c r="G88" s="18">
        <f>1513+5000</f>
        <v>6513</v>
      </c>
      <c r="Y88" s="18">
        <f>1513</f>
        <v>1513</v>
      </c>
    </row>
    <row r="89" spans="1:25" x14ac:dyDescent="0.2">
      <c r="A89" s="41" t="s">
        <v>66</v>
      </c>
      <c r="B89" s="21" t="s">
        <v>4</v>
      </c>
      <c r="C89" s="21" t="s">
        <v>0</v>
      </c>
      <c r="D89" s="21" t="s">
        <v>57</v>
      </c>
      <c r="E89" s="18" t="s">
        <v>195</v>
      </c>
      <c r="F89" s="17" t="s">
        <v>70</v>
      </c>
      <c r="G89" s="18">
        <f>G90</f>
        <v>320</v>
      </c>
      <c r="Y89" s="18">
        <f>Y90</f>
        <v>320</v>
      </c>
    </row>
    <row r="90" spans="1:25" ht="27" customHeight="1" x14ac:dyDescent="0.2">
      <c r="A90" s="46" t="s">
        <v>327</v>
      </c>
      <c r="B90" s="21" t="s">
        <v>4</v>
      </c>
      <c r="C90" s="21" t="s">
        <v>0</v>
      </c>
      <c r="D90" s="21" t="s">
        <v>57</v>
      </c>
      <c r="E90" s="18" t="s">
        <v>195</v>
      </c>
      <c r="F90" s="17" t="s">
        <v>215</v>
      </c>
      <c r="G90" s="18">
        <v>320</v>
      </c>
      <c r="Y90" s="18">
        <v>320</v>
      </c>
    </row>
    <row r="91" spans="1:25" ht="38.25" x14ac:dyDescent="0.2">
      <c r="A91" s="16" t="s">
        <v>48</v>
      </c>
      <c r="B91" s="21" t="s">
        <v>4</v>
      </c>
      <c r="C91" s="17" t="s">
        <v>12</v>
      </c>
      <c r="D91" s="17" t="s">
        <v>17</v>
      </c>
      <c r="E91" s="17"/>
      <c r="F91" s="14"/>
      <c r="G91" s="15">
        <f>G92+G116+G112</f>
        <v>19775</v>
      </c>
      <c r="H91" s="15">
        <f t="shared" ref="H91:Y91" si="17">H92+H116+H112</f>
        <v>0</v>
      </c>
      <c r="I91" s="15">
        <f t="shared" si="17"/>
        <v>0</v>
      </c>
      <c r="J91" s="15">
        <f t="shared" si="17"/>
        <v>0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 t="shared" si="17"/>
        <v>0</v>
      </c>
      <c r="O91" s="15">
        <f t="shared" si="17"/>
        <v>0</v>
      </c>
      <c r="P91" s="15">
        <f t="shared" si="17"/>
        <v>0</v>
      </c>
      <c r="Q91" s="15">
        <f t="shared" si="17"/>
        <v>0</v>
      </c>
      <c r="R91" s="15">
        <f t="shared" si="17"/>
        <v>0</v>
      </c>
      <c r="S91" s="15">
        <f t="shared" si="17"/>
        <v>0</v>
      </c>
      <c r="T91" s="15">
        <f t="shared" si="17"/>
        <v>0</v>
      </c>
      <c r="U91" s="15">
        <f t="shared" si="17"/>
        <v>0</v>
      </c>
      <c r="V91" s="15">
        <f t="shared" si="17"/>
        <v>0</v>
      </c>
      <c r="W91" s="15">
        <f t="shared" si="17"/>
        <v>0</v>
      </c>
      <c r="X91" s="15">
        <f t="shared" si="17"/>
        <v>0</v>
      </c>
      <c r="Y91" s="15">
        <f t="shared" si="17"/>
        <v>19936</v>
      </c>
    </row>
    <row r="92" spans="1:25" ht="51" x14ac:dyDescent="0.2">
      <c r="A92" s="38" t="s">
        <v>508</v>
      </c>
      <c r="B92" s="21" t="s">
        <v>4</v>
      </c>
      <c r="C92" s="17" t="s">
        <v>12</v>
      </c>
      <c r="D92" s="17" t="s">
        <v>36</v>
      </c>
      <c r="E92" s="18"/>
      <c r="F92" s="17"/>
      <c r="G92" s="15">
        <f>G93</f>
        <v>18098</v>
      </c>
      <c r="H92" s="15">
        <f t="shared" ref="H92:Y92" si="18">H93</f>
        <v>0</v>
      </c>
      <c r="I92" s="15">
        <f t="shared" si="18"/>
        <v>0</v>
      </c>
      <c r="J92" s="15">
        <f t="shared" si="18"/>
        <v>0</v>
      </c>
      <c r="K92" s="15">
        <f t="shared" si="18"/>
        <v>0</v>
      </c>
      <c r="L92" s="15">
        <f t="shared" si="18"/>
        <v>0</v>
      </c>
      <c r="M92" s="15">
        <f t="shared" si="18"/>
        <v>0</v>
      </c>
      <c r="N92" s="15">
        <f t="shared" si="18"/>
        <v>0</v>
      </c>
      <c r="O92" s="15">
        <f t="shared" si="18"/>
        <v>0</v>
      </c>
      <c r="P92" s="15">
        <f t="shared" si="18"/>
        <v>0</v>
      </c>
      <c r="Q92" s="15">
        <f t="shared" si="18"/>
        <v>0</v>
      </c>
      <c r="R92" s="15">
        <f t="shared" si="18"/>
        <v>0</v>
      </c>
      <c r="S92" s="15">
        <f t="shared" si="18"/>
        <v>0</v>
      </c>
      <c r="T92" s="15">
        <f t="shared" si="18"/>
        <v>0</v>
      </c>
      <c r="U92" s="15">
        <f t="shared" si="18"/>
        <v>0</v>
      </c>
      <c r="V92" s="15">
        <f t="shared" si="18"/>
        <v>0</v>
      </c>
      <c r="W92" s="15">
        <f t="shared" si="18"/>
        <v>0</v>
      </c>
      <c r="X92" s="15">
        <f t="shared" si="18"/>
        <v>0</v>
      </c>
      <c r="Y92" s="15">
        <f t="shared" si="18"/>
        <v>18259</v>
      </c>
    </row>
    <row r="93" spans="1:25" ht="93.75" customHeight="1" x14ac:dyDescent="0.2">
      <c r="A93" s="47" t="s">
        <v>562</v>
      </c>
      <c r="B93" s="21" t="s">
        <v>4</v>
      </c>
      <c r="C93" s="17" t="s">
        <v>12</v>
      </c>
      <c r="D93" s="17" t="s">
        <v>36</v>
      </c>
      <c r="E93" s="18" t="s">
        <v>224</v>
      </c>
      <c r="F93" s="17"/>
      <c r="G93" s="15">
        <f>G94+G100+G104</f>
        <v>18098</v>
      </c>
      <c r="H93" s="15">
        <f t="shared" ref="H93:Y93" si="19">H94+H100+H104</f>
        <v>0</v>
      </c>
      <c r="I93" s="15">
        <f t="shared" si="19"/>
        <v>0</v>
      </c>
      <c r="J93" s="15">
        <f t="shared" si="19"/>
        <v>0</v>
      </c>
      <c r="K93" s="15">
        <f t="shared" si="19"/>
        <v>0</v>
      </c>
      <c r="L93" s="15">
        <f t="shared" si="19"/>
        <v>0</v>
      </c>
      <c r="M93" s="15">
        <f t="shared" si="19"/>
        <v>0</v>
      </c>
      <c r="N93" s="15">
        <f t="shared" si="19"/>
        <v>0</v>
      </c>
      <c r="O93" s="15">
        <f t="shared" si="19"/>
        <v>0</v>
      </c>
      <c r="P93" s="15">
        <f t="shared" si="19"/>
        <v>0</v>
      </c>
      <c r="Q93" s="15">
        <f t="shared" si="19"/>
        <v>0</v>
      </c>
      <c r="R93" s="15">
        <f t="shared" si="19"/>
        <v>0</v>
      </c>
      <c r="S93" s="15">
        <f t="shared" si="19"/>
        <v>0</v>
      </c>
      <c r="T93" s="15">
        <f t="shared" si="19"/>
        <v>0</v>
      </c>
      <c r="U93" s="15">
        <f t="shared" si="19"/>
        <v>0</v>
      </c>
      <c r="V93" s="15">
        <f t="shared" si="19"/>
        <v>0</v>
      </c>
      <c r="W93" s="15">
        <f t="shared" si="19"/>
        <v>0</v>
      </c>
      <c r="X93" s="15">
        <f t="shared" si="19"/>
        <v>0</v>
      </c>
      <c r="Y93" s="15">
        <f t="shared" si="19"/>
        <v>18259</v>
      </c>
    </row>
    <row r="94" spans="1:25" ht="38.25" x14ac:dyDescent="0.2">
      <c r="A94" s="47" t="s">
        <v>222</v>
      </c>
      <c r="B94" s="21" t="s">
        <v>4</v>
      </c>
      <c r="C94" s="17" t="s">
        <v>12</v>
      </c>
      <c r="D94" s="17" t="s">
        <v>36</v>
      </c>
      <c r="E94" s="18" t="s">
        <v>223</v>
      </c>
      <c r="F94" s="17"/>
      <c r="G94" s="15">
        <f>G95</f>
        <v>15106</v>
      </c>
      <c r="Y94" s="15">
        <f>Y95</f>
        <v>15267</v>
      </c>
    </row>
    <row r="95" spans="1:25" ht="70.900000000000006" customHeight="1" x14ac:dyDescent="0.2">
      <c r="A95" s="47" t="s">
        <v>342</v>
      </c>
      <c r="B95" s="21" t="s">
        <v>4</v>
      </c>
      <c r="C95" s="17" t="s">
        <v>12</v>
      </c>
      <c r="D95" s="17" t="s">
        <v>36</v>
      </c>
      <c r="E95" s="18" t="s">
        <v>103</v>
      </c>
      <c r="F95" s="17"/>
      <c r="G95" s="15">
        <f>G96+G98</f>
        <v>15106</v>
      </c>
      <c r="Y95" s="15">
        <f>Y96+Y98</f>
        <v>15267</v>
      </c>
    </row>
    <row r="96" spans="1:25" ht="89.25" x14ac:dyDescent="0.2">
      <c r="A96" s="23" t="s">
        <v>88</v>
      </c>
      <c r="B96" s="21" t="s">
        <v>4</v>
      </c>
      <c r="C96" s="17" t="s">
        <v>12</v>
      </c>
      <c r="D96" s="17" t="s">
        <v>36</v>
      </c>
      <c r="E96" s="18" t="s">
        <v>103</v>
      </c>
      <c r="F96" s="17" t="s">
        <v>83</v>
      </c>
      <c r="G96" s="15">
        <f>G97</f>
        <v>9324</v>
      </c>
      <c r="Y96" s="15">
        <f>Y97</f>
        <v>9622</v>
      </c>
    </row>
    <row r="97" spans="1:25" ht="29.25" customHeight="1" x14ac:dyDescent="0.2">
      <c r="A97" s="23" t="s">
        <v>102</v>
      </c>
      <c r="B97" s="21" t="s">
        <v>4</v>
      </c>
      <c r="C97" s="17" t="s">
        <v>12</v>
      </c>
      <c r="D97" s="17" t="s">
        <v>36</v>
      </c>
      <c r="E97" s="18" t="s">
        <v>103</v>
      </c>
      <c r="F97" s="17" t="s">
        <v>104</v>
      </c>
      <c r="G97" s="15">
        <f>9324</f>
        <v>9324</v>
      </c>
      <c r="Y97" s="15">
        <v>9622</v>
      </c>
    </row>
    <row r="98" spans="1:25" ht="38.25" x14ac:dyDescent="0.2">
      <c r="A98" s="23" t="s">
        <v>312</v>
      </c>
      <c r="B98" s="21" t="s">
        <v>4</v>
      </c>
      <c r="C98" s="17" t="s">
        <v>12</v>
      </c>
      <c r="D98" s="17" t="s">
        <v>36</v>
      </c>
      <c r="E98" s="18" t="s">
        <v>103</v>
      </c>
      <c r="F98" s="17" t="s">
        <v>82</v>
      </c>
      <c r="G98" s="15">
        <f>G99</f>
        <v>5782</v>
      </c>
      <c r="Y98" s="15">
        <f>Y99</f>
        <v>5645</v>
      </c>
    </row>
    <row r="99" spans="1:25" ht="38.25" x14ac:dyDescent="0.2">
      <c r="A99" s="23" t="s">
        <v>313</v>
      </c>
      <c r="B99" s="21" t="s">
        <v>4</v>
      </c>
      <c r="C99" s="17" t="s">
        <v>12</v>
      </c>
      <c r="D99" s="17" t="s">
        <v>36</v>
      </c>
      <c r="E99" s="18" t="s">
        <v>103</v>
      </c>
      <c r="F99" s="17" t="s">
        <v>101</v>
      </c>
      <c r="G99" s="15">
        <f>5782</f>
        <v>5782</v>
      </c>
      <c r="Y99" s="15">
        <v>5645</v>
      </c>
    </row>
    <row r="100" spans="1:25" ht="31.9" customHeight="1" x14ac:dyDescent="0.2">
      <c r="A100" s="47" t="s">
        <v>362</v>
      </c>
      <c r="B100" s="21" t="s">
        <v>4</v>
      </c>
      <c r="C100" s="17" t="s">
        <v>12</v>
      </c>
      <c r="D100" s="17" t="s">
        <v>36</v>
      </c>
      <c r="E100" s="18" t="s">
        <v>363</v>
      </c>
      <c r="F100" s="17"/>
      <c r="G100" s="15">
        <f>G101</f>
        <v>112</v>
      </c>
      <c r="H100" s="15">
        <f t="shared" ref="H100:Y100" si="20">H101</f>
        <v>0</v>
      </c>
      <c r="I100" s="15">
        <f t="shared" si="20"/>
        <v>0</v>
      </c>
      <c r="J100" s="15">
        <f t="shared" si="20"/>
        <v>0</v>
      </c>
      <c r="K100" s="15">
        <f t="shared" si="20"/>
        <v>0</v>
      </c>
      <c r="L100" s="15">
        <f t="shared" si="20"/>
        <v>0</v>
      </c>
      <c r="M100" s="15">
        <f t="shared" si="20"/>
        <v>0</v>
      </c>
      <c r="N100" s="15">
        <f t="shared" si="20"/>
        <v>0</v>
      </c>
      <c r="O100" s="15">
        <f t="shared" si="20"/>
        <v>0</v>
      </c>
      <c r="P100" s="15">
        <f t="shared" si="20"/>
        <v>0</v>
      </c>
      <c r="Q100" s="15">
        <f t="shared" si="20"/>
        <v>0</v>
      </c>
      <c r="R100" s="15">
        <f t="shared" si="20"/>
        <v>0</v>
      </c>
      <c r="S100" s="15">
        <f t="shared" si="20"/>
        <v>0</v>
      </c>
      <c r="T100" s="15">
        <f t="shared" si="20"/>
        <v>0</v>
      </c>
      <c r="U100" s="15">
        <f t="shared" si="20"/>
        <v>0</v>
      </c>
      <c r="V100" s="15">
        <f t="shared" si="20"/>
        <v>0</v>
      </c>
      <c r="W100" s="15">
        <f t="shared" si="20"/>
        <v>0</v>
      </c>
      <c r="X100" s="15">
        <f t="shared" si="20"/>
        <v>0</v>
      </c>
      <c r="Y100" s="15">
        <f t="shared" si="20"/>
        <v>112</v>
      </c>
    </row>
    <row r="101" spans="1:25" ht="63.75" x14ac:dyDescent="0.2">
      <c r="A101" s="44" t="s">
        <v>342</v>
      </c>
      <c r="B101" s="21" t="s">
        <v>4</v>
      </c>
      <c r="C101" s="17" t="s">
        <v>12</v>
      </c>
      <c r="D101" s="17" t="s">
        <v>36</v>
      </c>
      <c r="E101" s="18" t="s">
        <v>364</v>
      </c>
      <c r="F101" s="17"/>
      <c r="G101" s="15">
        <f>G102</f>
        <v>112</v>
      </c>
      <c r="H101" s="15">
        <f t="shared" ref="H101:Y101" si="21">H102</f>
        <v>0</v>
      </c>
      <c r="I101" s="15">
        <f t="shared" si="21"/>
        <v>0</v>
      </c>
      <c r="J101" s="15">
        <f t="shared" si="21"/>
        <v>0</v>
      </c>
      <c r="K101" s="15">
        <f t="shared" si="21"/>
        <v>0</v>
      </c>
      <c r="L101" s="15">
        <f t="shared" si="21"/>
        <v>0</v>
      </c>
      <c r="M101" s="15">
        <f t="shared" si="21"/>
        <v>0</v>
      </c>
      <c r="N101" s="15">
        <f t="shared" si="21"/>
        <v>0</v>
      </c>
      <c r="O101" s="15">
        <f t="shared" si="21"/>
        <v>0</v>
      </c>
      <c r="P101" s="15">
        <f t="shared" si="21"/>
        <v>0</v>
      </c>
      <c r="Q101" s="15">
        <f t="shared" si="21"/>
        <v>0</v>
      </c>
      <c r="R101" s="15">
        <f t="shared" si="21"/>
        <v>0</v>
      </c>
      <c r="S101" s="15">
        <f t="shared" si="21"/>
        <v>0</v>
      </c>
      <c r="T101" s="15">
        <f t="shared" si="21"/>
        <v>0</v>
      </c>
      <c r="U101" s="15">
        <f t="shared" si="21"/>
        <v>0</v>
      </c>
      <c r="V101" s="15">
        <f t="shared" si="21"/>
        <v>0</v>
      </c>
      <c r="W101" s="15">
        <f t="shared" si="21"/>
        <v>0</v>
      </c>
      <c r="X101" s="15">
        <f t="shared" si="21"/>
        <v>0</v>
      </c>
      <c r="Y101" s="15">
        <f t="shared" si="21"/>
        <v>112</v>
      </c>
    </row>
    <row r="102" spans="1:25" ht="38.25" x14ac:dyDescent="0.2">
      <c r="A102" s="24" t="s">
        <v>312</v>
      </c>
      <c r="B102" s="21" t="s">
        <v>4</v>
      </c>
      <c r="C102" s="43" t="s">
        <v>12</v>
      </c>
      <c r="D102" s="43">
        <v>10</v>
      </c>
      <c r="E102" s="18" t="s">
        <v>364</v>
      </c>
      <c r="F102" s="43" t="s">
        <v>82</v>
      </c>
      <c r="G102" s="15">
        <f>G103</f>
        <v>112</v>
      </c>
      <c r="H102" s="15">
        <f t="shared" ref="H102:Y102" si="22">H103</f>
        <v>0</v>
      </c>
      <c r="I102" s="15">
        <f t="shared" si="22"/>
        <v>0</v>
      </c>
      <c r="J102" s="15">
        <f t="shared" si="22"/>
        <v>0</v>
      </c>
      <c r="K102" s="15">
        <f t="shared" si="22"/>
        <v>0</v>
      </c>
      <c r="L102" s="15">
        <f t="shared" si="22"/>
        <v>0</v>
      </c>
      <c r="M102" s="15">
        <f t="shared" si="22"/>
        <v>0</v>
      </c>
      <c r="N102" s="15">
        <f t="shared" si="22"/>
        <v>0</v>
      </c>
      <c r="O102" s="15">
        <f t="shared" si="22"/>
        <v>0</v>
      </c>
      <c r="P102" s="15">
        <f t="shared" si="22"/>
        <v>0</v>
      </c>
      <c r="Q102" s="15">
        <f t="shared" si="22"/>
        <v>0</v>
      </c>
      <c r="R102" s="15">
        <f t="shared" si="22"/>
        <v>0</v>
      </c>
      <c r="S102" s="15">
        <f t="shared" si="22"/>
        <v>0</v>
      </c>
      <c r="T102" s="15">
        <f t="shared" si="22"/>
        <v>0</v>
      </c>
      <c r="U102" s="15">
        <f t="shared" si="22"/>
        <v>0</v>
      </c>
      <c r="V102" s="15">
        <f t="shared" si="22"/>
        <v>0</v>
      </c>
      <c r="W102" s="15">
        <f t="shared" si="22"/>
        <v>0</v>
      </c>
      <c r="X102" s="15">
        <f t="shared" si="22"/>
        <v>0</v>
      </c>
      <c r="Y102" s="15">
        <f t="shared" si="22"/>
        <v>112</v>
      </c>
    </row>
    <row r="103" spans="1:25" ht="38.25" x14ac:dyDescent="0.2">
      <c r="A103" s="23" t="s">
        <v>313</v>
      </c>
      <c r="B103" s="21" t="s">
        <v>4</v>
      </c>
      <c r="C103" s="17" t="s">
        <v>12</v>
      </c>
      <c r="D103" s="17" t="s">
        <v>36</v>
      </c>
      <c r="E103" s="18" t="s">
        <v>364</v>
      </c>
      <c r="F103" s="17" t="s">
        <v>101</v>
      </c>
      <c r="G103" s="15">
        <v>112</v>
      </c>
      <c r="Y103" s="15">
        <v>112</v>
      </c>
    </row>
    <row r="104" spans="1:25" ht="25.5" x14ac:dyDescent="0.2">
      <c r="A104" s="47" t="s">
        <v>225</v>
      </c>
      <c r="B104" s="21" t="s">
        <v>4</v>
      </c>
      <c r="C104" s="17" t="s">
        <v>12</v>
      </c>
      <c r="D104" s="17" t="s">
        <v>36</v>
      </c>
      <c r="E104" s="18" t="s">
        <v>335</v>
      </c>
      <c r="F104" s="17"/>
      <c r="G104" s="15">
        <f>G105</f>
        <v>2880</v>
      </c>
      <c r="Y104" s="15">
        <f>Y105</f>
        <v>2880</v>
      </c>
    </row>
    <row r="105" spans="1:25" ht="29.25" customHeight="1" x14ac:dyDescent="0.2">
      <c r="A105" s="44" t="s">
        <v>334</v>
      </c>
      <c r="B105" s="21" t="s">
        <v>4</v>
      </c>
      <c r="C105" s="17" t="s">
        <v>12</v>
      </c>
      <c r="D105" s="17" t="s">
        <v>36</v>
      </c>
      <c r="E105" s="18" t="s">
        <v>336</v>
      </c>
      <c r="F105" s="17"/>
      <c r="G105" s="15">
        <f>G106</f>
        <v>2880</v>
      </c>
      <c r="Y105" s="15">
        <f>Y106</f>
        <v>2880</v>
      </c>
    </row>
    <row r="106" spans="1:25" ht="38.25" x14ac:dyDescent="0.2">
      <c r="A106" s="23" t="s">
        <v>312</v>
      </c>
      <c r="B106" s="21" t="s">
        <v>4</v>
      </c>
      <c r="C106" s="17" t="s">
        <v>12</v>
      </c>
      <c r="D106" s="17" t="s">
        <v>36</v>
      </c>
      <c r="E106" s="18" t="s">
        <v>336</v>
      </c>
      <c r="F106" s="17" t="s">
        <v>82</v>
      </c>
      <c r="G106" s="15">
        <f>G107</f>
        <v>2880</v>
      </c>
      <c r="Y106" s="15">
        <f>Y107</f>
        <v>2880</v>
      </c>
    </row>
    <row r="107" spans="1:25" ht="38.25" x14ac:dyDescent="0.2">
      <c r="A107" s="23" t="s">
        <v>313</v>
      </c>
      <c r="B107" s="21" t="s">
        <v>4</v>
      </c>
      <c r="C107" s="17" t="s">
        <v>12</v>
      </c>
      <c r="D107" s="17" t="s">
        <v>36</v>
      </c>
      <c r="E107" s="18" t="s">
        <v>337</v>
      </c>
      <c r="F107" s="17" t="s">
        <v>101</v>
      </c>
      <c r="G107" s="15">
        <v>2880</v>
      </c>
      <c r="Y107" s="15">
        <v>2880</v>
      </c>
    </row>
    <row r="108" spans="1:25" ht="54" hidden="1" customHeight="1" x14ac:dyDescent="0.2">
      <c r="A108" s="22" t="s">
        <v>523</v>
      </c>
      <c r="B108" s="21"/>
      <c r="C108" s="17"/>
      <c r="D108" s="17"/>
      <c r="E108" s="18"/>
      <c r="F108" s="17"/>
      <c r="G108" s="15"/>
      <c r="Y108" s="15"/>
    </row>
    <row r="109" spans="1:25" ht="46.9" hidden="1" customHeight="1" x14ac:dyDescent="0.2">
      <c r="A109" s="22" t="s">
        <v>524</v>
      </c>
      <c r="B109" s="21"/>
      <c r="C109" s="17"/>
      <c r="D109" s="17"/>
      <c r="E109" s="18"/>
      <c r="F109" s="17"/>
      <c r="G109" s="15"/>
      <c r="Y109" s="15"/>
    </row>
    <row r="110" spans="1:25" ht="48" hidden="1" customHeight="1" x14ac:dyDescent="0.2">
      <c r="A110" s="48" t="s">
        <v>312</v>
      </c>
      <c r="B110" s="21"/>
      <c r="C110" s="17"/>
      <c r="D110" s="17"/>
      <c r="E110" s="18"/>
      <c r="F110" s="17"/>
      <c r="G110" s="15"/>
      <c r="Y110" s="15"/>
    </row>
    <row r="111" spans="1:25" ht="58.9" hidden="1" customHeight="1" x14ac:dyDescent="0.2">
      <c r="A111" s="48" t="s">
        <v>313</v>
      </c>
      <c r="B111" s="21"/>
      <c r="C111" s="17"/>
      <c r="D111" s="17"/>
      <c r="E111" s="18"/>
      <c r="F111" s="17"/>
      <c r="G111" s="15"/>
      <c r="Y111" s="15"/>
    </row>
    <row r="112" spans="1:25" x14ac:dyDescent="0.2">
      <c r="A112" s="38" t="s">
        <v>505</v>
      </c>
      <c r="B112" s="21" t="s">
        <v>4</v>
      </c>
      <c r="C112" s="17" t="s">
        <v>12</v>
      </c>
      <c r="D112" s="17" t="s">
        <v>41</v>
      </c>
      <c r="E112" s="18"/>
      <c r="F112" s="17"/>
      <c r="G112" s="15">
        <f>G113</f>
        <v>30</v>
      </c>
      <c r="H112" s="15">
        <f t="shared" ref="H112:Y112" si="23">H113</f>
        <v>0</v>
      </c>
      <c r="I112" s="15">
        <f t="shared" si="23"/>
        <v>0</v>
      </c>
      <c r="J112" s="15">
        <f t="shared" si="23"/>
        <v>0</v>
      </c>
      <c r="K112" s="15">
        <f t="shared" si="23"/>
        <v>0</v>
      </c>
      <c r="L112" s="15">
        <f t="shared" si="23"/>
        <v>0</v>
      </c>
      <c r="M112" s="15">
        <f t="shared" si="23"/>
        <v>0</v>
      </c>
      <c r="N112" s="15">
        <f t="shared" si="23"/>
        <v>0</v>
      </c>
      <c r="O112" s="15">
        <f t="shared" si="23"/>
        <v>0</v>
      </c>
      <c r="P112" s="15">
        <f t="shared" si="23"/>
        <v>0</v>
      </c>
      <c r="Q112" s="15">
        <f t="shared" si="23"/>
        <v>0</v>
      </c>
      <c r="R112" s="15">
        <f t="shared" si="23"/>
        <v>0</v>
      </c>
      <c r="S112" s="15">
        <f t="shared" si="23"/>
        <v>0</v>
      </c>
      <c r="T112" s="15">
        <f t="shared" si="23"/>
        <v>0</v>
      </c>
      <c r="U112" s="15">
        <f t="shared" si="23"/>
        <v>0</v>
      </c>
      <c r="V112" s="15">
        <f t="shared" si="23"/>
        <v>0</v>
      </c>
      <c r="W112" s="15">
        <f t="shared" si="23"/>
        <v>0</v>
      </c>
      <c r="X112" s="15">
        <f t="shared" si="23"/>
        <v>0</v>
      </c>
      <c r="Y112" s="15">
        <f t="shared" si="23"/>
        <v>30</v>
      </c>
    </row>
    <row r="113" spans="1:25" ht="51" x14ac:dyDescent="0.2">
      <c r="A113" s="44" t="s">
        <v>506</v>
      </c>
      <c r="B113" s="21" t="s">
        <v>4</v>
      </c>
      <c r="C113" s="49" t="s">
        <v>12</v>
      </c>
      <c r="D113" s="49" t="s">
        <v>41</v>
      </c>
      <c r="E113" s="50" t="s">
        <v>507</v>
      </c>
      <c r="F113" s="49"/>
      <c r="G113" s="51">
        <f>G114</f>
        <v>30</v>
      </c>
      <c r="H113" s="51">
        <f t="shared" ref="H113:Y113" si="24">H114</f>
        <v>0</v>
      </c>
      <c r="I113" s="51">
        <f t="shared" si="24"/>
        <v>0</v>
      </c>
      <c r="J113" s="51">
        <f t="shared" si="24"/>
        <v>0</v>
      </c>
      <c r="K113" s="51">
        <f t="shared" si="24"/>
        <v>0</v>
      </c>
      <c r="L113" s="51">
        <f t="shared" si="24"/>
        <v>0</v>
      </c>
      <c r="M113" s="51">
        <f t="shared" si="24"/>
        <v>0</v>
      </c>
      <c r="N113" s="51">
        <f t="shared" si="24"/>
        <v>0</v>
      </c>
      <c r="O113" s="51">
        <f t="shared" si="24"/>
        <v>0</v>
      </c>
      <c r="P113" s="51">
        <f t="shared" si="24"/>
        <v>0</v>
      </c>
      <c r="Q113" s="51">
        <f t="shared" si="24"/>
        <v>0</v>
      </c>
      <c r="R113" s="51">
        <f t="shared" si="24"/>
        <v>0</v>
      </c>
      <c r="S113" s="51">
        <f t="shared" si="24"/>
        <v>0</v>
      </c>
      <c r="T113" s="51">
        <f t="shared" si="24"/>
        <v>0</v>
      </c>
      <c r="U113" s="51">
        <f t="shared" si="24"/>
        <v>0</v>
      </c>
      <c r="V113" s="51">
        <f t="shared" si="24"/>
        <v>0</v>
      </c>
      <c r="W113" s="51">
        <f t="shared" si="24"/>
        <v>0</v>
      </c>
      <c r="X113" s="51">
        <f t="shared" si="24"/>
        <v>0</v>
      </c>
      <c r="Y113" s="51">
        <f t="shared" si="24"/>
        <v>30</v>
      </c>
    </row>
    <row r="114" spans="1:25" ht="38.25" x14ac:dyDescent="0.2">
      <c r="A114" s="24" t="s">
        <v>312</v>
      </c>
      <c r="B114" s="21" t="s">
        <v>4</v>
      </c>
      <c r="C114" s="49" t="s">
        <v>12</v>
      </c>
      <c r="D114" s="49" t="s">
        <v>41</v>
      </c>
      <c r="E114" s="50" t="s">
        <v>507</v>
      </c>
      <c r="F114" s="49" t="s">
        <v>82</v>
      </c>
      <c r="G114" s="51">
        <f>G115</f>
        <v>30</v>
      </c>
      <c r="H114" s="51">
        <f t="shared" ref="H114:Y114" si="25">H115</f>
        <v>0</v>
      </c>
      <c r="I114" s="51">
        <f t="shared" si="25"/>
        <v>0</v>
      </c>
      <c r="J114" s="51">
        <f t="shared" si="25"/>
        <v>0</v>
      </c>
      <c r="K114" s="51">
        <f t="shared" si="25"/>
        <v>0</v>
      </c>
      <c r="L114" s="51">
        <f t="shared" si="25"/>
        <v>0</v>
      </c>
      <c r="M114" s="51">
        <f t="shared" si="25"/>
        <v>0</v>
      </c>
      <c r="N114" s="51">
        <f t="shared" si="25"/>
        <v>0</v>
      </c>
      <c r="O114" s="51">
        <f t="shared" si="25"/>
        <v>0</v>
      </c>
      <c r="P114" s="51">
        <f t="shared" si="25"/>
        <v>0</v>
      </c>
      <c r="Q114" s="51">
        <f t="shared" si="25"/>
        <v>0</v>
      </c>
      <c r="R114" s="51">
        <f t="shared" si="25"/>
        <v>0</v>
      </c>
      <c r="S114" s="51">
        <f t="shared" si="25"/>
        <v>0</v>
      </c>
      <c r="T114" s="51">
        <f t="shared" si="25"/>
        <v>0</v>
      </c>
      <c r="U114" s="51">
        <f t="shared" si="25"/>
        <v>0</v>
      </c>
      <c r="V114" s="51">
        <f t="shared" si="25"/>
        <v>0</v>
      </c>
      <c r="W114" s="51">
        <f t="shared" si="25"/>
        <v>0</v>
      </c>
      <c r="X114" s="51">
        <f t="shared" si="25"/>
        <v>0</v>
      </c>
      <c r="Y114" s="51">
        <f t="shared" si="25"/>
        <v>30</v>
      </c>
    </row>
    <row r="115" spans="1:25" ht="38.25" x14ac:dyDescent="0.2">
      <c r="A115" s="23" t="s">
        <v>313</v>
      </c>
      <c r="B115" s="21" t="s">
        <v>4</v>
      </c>
      <c r="C115" s="49" t="s">
        <v>12</v>
      </c>
      <c r="D115" s="49" t="s">
        <v>41</v>
      </c>
      <c r="E115" s="50" t="s">
        <v>507</v>
      </c>
      <c r="F115" s="49" t="s">
        <v>101</v>
      </c>
      <c r="G115" s="51">
        <v>30</v>
      </c>
      <c r="Y115" s="15">
        <v>30</v>
      </c>
    </row>
    <row r="116" spans="1:25" ht="38.25" x14ac:dyDescent="0.2">
      <c r="A116" s="38" t="s">
        <v>59</v>
      </c>
      <c r="B116" s="21" t="s">
        <v>4</v>
      </c>
      <c r="C116" s="17" t="s">
        <v>12</v>
      </c>
      <c r="D116" s="17" t="s">
        <v>26</v>
      </c>
      <c r="E116" s="18"/>
      <c r="F116" s="14"/>
      <c r="G116" s="18">
        <f>G117</f>
        <v>1647</v>
      </c>
      <c r="Y116" s="18">
        <f>Y117</f>
        <v>1647</v>
      </c>
    </row>
    <row r="117" spans="1:25" ht="31.5" customHeight="1" x14ac:dyDescent="0.2">
      <c r="A117" s="40" t="s">
        <v>420</v>
      </c>
      <c r="B117" s="21" t="s">
        <v>4</v>
      </c>
      <c r="C117" s="17" t="s">
        <v>12</v>
      </c>
      <c r="D117" s="17" t="s">
        <v>26</v>
      </c>
      <c r="E117" s="18" t="s">
        <v>206</v>
      </c>
      <c r="F117" s="14"/>
      <c r="G117" s="18">
        <f>G118</f>
        <v>1647</v>
      </c>
      <c r="Y117" s="18">
        <f>Y118</f>
        <v>1647</v>
      </c>
    </row>
    <row r="118" spans="1:25" ht="82.15" customHeight="1" x14ac:dyDescent="0.2">
      <c r="A118" s="40" t="s">
        <v>406</v>
      </c>
      <c r="B118" s="21" t="s">
        <v>4</v>
      </c>
      <c r="C118" s="17" t="s">
        <v>12</v>
      </c>
      <c r="D118" s="17" t="s">
        <v>26</v>
      </c>
      <c r="E118" s="18" t="s">
        <v>423</v>
      </c>
      <c r="F118" s="14"/>
      <c r="G118" s="18">
        <f>G120</f>
        <v>1647</v>
      </c>
      <c r="Y118" s="18">
        <f>Y120</f>
        <v>1647</v>
      </c>
    </row>
    <row r="119" spans="1:25" hidden="1" x14ac:dyDescent="0.2">
      <c r="A119" s="38"/>
      <c r="B119" s="21"/>
      <c r="C119" s="17"/>
      <c r="D119" s="17"/>
      <c r="E119" s="18"/>
      <c r="F119" s="14"/>
      <c r="G119" s="18"/>
      <c r="Y119" s="18"/>
    </row>
    <row r="120" spans="1:25" ht="38.25" x14ac:dyDescent="0.2">
      <c r="A120" s="40" t="s">
        <v>361</v>
      </c>
      <c r="B120" s="21" t="s">
        <v>4</v>
      </c>
      <c r="C120" s="17" t="s">
        <v>12</v>
      </c>
      <c r="D120" s="17" t="s">
        <v>26</v>
      </c>
      <c r="E120" s="18" t="s">
        <v>424</v>
      </c>
      <c r="F120" s="14"/>
      <c r="G120" s="18">
        <f>G121</f>
        <v>1647</v>
      </c>
      <c r="Y120" s="18">
        <f>Y121</f>
        <v>1647</v>
      </c>
    </row>
    <row r="121" spans="1:25" ht="54.75" customHeight="1" x14ac:dyDescent="0.2">
      <c r="A121" s="23" t="s">
        <v>88</v>
      </c>
      <c r="B121" s="21" t="s">
        <v>4</v>
      </c>
      <c r="C121" s="17" t="s">
        <v>12</v>
      </c>
      <c r="D121" s="17" t="s">
        <v>26</v>
      </c>
      <c r="E121" s="18" t="s">
        <v>424</v>
      </c>
      <c r="F121" s="17" t="s">
        <v>83</v>
      </c>
      <c r="G121" s="18">
        <f>G122</f>
        <v>1647</v>
      </c>
      <c r="Y121" s="18">
        <f>Y122</f>
        <v>1647</v>
      </c>
    </row>
    <row r="122" spans="1:25" ht="38.25" x14ac:dyDescent="0.2">
      <c r="A122" s="24" t="s">
        <v>194</v>
      </c>
      <c r="B122" s="21" t="s">
        <v>4</v>
      </c>
      <c r="C122" s="17" t="s">
        <v>12</v>
      </c>
      <c r="D122" s="17" t="s">
        <v>26</v>
      </c>
      <c r="E122" s="18" t="s">
        <v>424</v>
      </c>
      <c r="F122" s="17" t="s">
        <v>100</v>
      </c>
      <c r="G122" s="18">
        <v>1647</v>
      </c>
      <c r="Y122" s="18">
        <v>1647</v>
      </c>
    </row>
    <row r="123" spans="1:25" x14ac:dyDescent="0.2">
      <c r="A123" s="16" t="s">
        <v>45</v>
      </c>
      <c r="B123" s="21" t="s">
        <v>4</v>
      </c>
      <c r="C123" s="17" t="s">
        <v>2</v>
      </c>
      <c r="D123" s="17" t="s">
        <v>17</v>
      </c>
      <c r="E123" s="18"/>
      <c r="F123" s="17"/>
      <c r="G123" s="15">
        <f>G124</f>
        <v>438</v>
      </c>
      <c r="Y123" s="15">
        <f>Y124</f>
        <v>438</v>
      </c>
    </row>
    <row r="124" spans="1:25" x14ac:dyDescent="0.2">
      <c r="A124" s="38" t="s">
        <v>33</v>
      </c>
      <c r="B124" s="21" t="s">
        <v>4</v>
      </c>
      <c r="C124" s="17" t="s">
        <v>2</v>
      </c>
      <c r="D124" s="17" t="s">
        <v>21</v>
      </c>
      <c r="E124" s="18"/>
      <c r="F124" s="21"/>
      <c r="G124" s="15">
        <f>G125</f>
        <v>438</v>
      </c>
      <c r="Y124" s="15">
        <f>Y125</f>
        <v>438</v>
      </c>
    </row>
    <row r="125" spans="1:25" ht="38.25" x14ac:dyDescent="0.2">
      <c r="A125" s="40" t="s">
        <v>216</v>
      </c>
      <c r="B125" s="21" t="s">
        <v>4</v>
      </c>
      <c r="C125" s="17" t="s">
        <v>2</v>
      </c>
      <c r="D125" s="17" t="s">
        <v>21</v>
      </c>
      <c r="E125" s="18" t="s">
        <v>282</v>
      </c>
      <c r="F125" s="21"/>
      <c r="G125" s="15">
        <f>G126</f>
        <v>438</v>
      </c>
      <c r="Y125" s="15">
        <f>Y126</f>
        <v>438</v>
      </c>
    </row>
    <row r="126" spans="1:25" ht="68.45" customHeight="1" x14ac:dyDescent="0.2">
      <c r="A126" s="44" t="s">
        <v>302</v>
      </c>
      <c r="B126" s="21" t="s">
        <v>4</v>
      </c>
      <c r="C126" s="17" t="s">
        <v>2</v>
      </c>
      <c r="D126" s="17" t="s">
        <v>21</v>
      </c>
      <c r="E126" s="18" t="s">
        <v>283</v>
      </c>
      <c r="F126" s="21"/>
      <c r="G126" s="15">
        <f>G127</f>
        <v>438</v>
      </c>
      <c r="Y126" s="15">
        <f>Y127</f>
        <v>438</v>
      </c>
    </row>
    <row r="127" spans="1:25" ht="78.75" customHeight="1" x14ac:dyDescent="0.2">
      <c r="A127" s="52" t="s">
        <v>339</v>
      </c>
      <c r="B127" s="21" t="s">
        <v>4</v>
      </c>
      <c r="C127" s="17" t="s">
        <v>2</v>
      </c>
      <c r="D127" s="17" t="s">
        <v>21</v>
      </c>
      <c r="E127" s="18" t="s">
        <v>284</v>
      </c>
      <c r="F127" s="21"/>
      <c r="G127" s="15">
        <f>G128+G130</f>
        <v>438</v>
      </c>
      <c r="Y127" s="15">
        <f>Y128+Y130</f>
        <v>438</v>
      </c>
    </row>
    <row r="128" spans="1:25" ht="90.75" customHeight="1" x14ac:dyDescent="0.2">
      <c r="A128" s="23" t="s">
        <v>88</v>
      </c>
      <c r="B128" s="21" t="s">
        <v>4</v>
      </c>
      <c r="C128" s="17" t="s">
        <v>2</v>
      </c>
      <c r="D128" s="17" t="s">
        <v>21</v>
      </c>
      <c r="E128" s="18" t="s">
        <v>284</v>
      </c>
      <c r="F128" s="21" t="s">
        <v>83</v>
      </c>
      <c r="G128" s="15">
        <f>G129</f>
        <v>438</v>
      </c>
      <c r="Y128" s="15">
        <f>Y129</f>
        <v>438</v>
      </c>
    </row>
    <row r="129" spans="1:25" ht="38.25" x14ac:dyDescent="0.2">
      <c r="A129" s="23" t="s">
        <v>196</v>
      </c>
      <c r="B129" s="21" t="s">
        <v>4</v>
      </c>
      <c r="C129" s="17" t="s">
        <v>2</v>
      </c>
      <c r="D129" s="17" t="s">
        <v>21</v>
      </c>
      <c r="E129" s="18" t="s">
        <v>284</v>
      </c>
      <c r="F129" s="21" t="s">
        <v>100</v>
      </c>
      <c r="G129" s="15">
        <v>438</v>
      </c>
      <c r="Y129" s="15">
        <v>438</v>
      </c>
    </row>
    <row r="130" spans="1:25" ht="38.25" hidden="1" x14ac:dyDescent="0.2">
      <c r="A130" s="23" t="s">
        <v>65</v>
      </c>
      <c r="B130" s="21" t="s">
        <v>4</v>
      </c>
      <c r="C130" s="17" t="s">
        <v>2</v>
      </c>
      <c r="D130" s="17" t="s">
        <v>21</v>
      </c>
      <c r="E130" s="18" t="s">
        <v>284</v>
      </c>
      <c r="F130" s="21" t="s">
        <v>82</v>
      </c>
      <c r="G130" s="53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53"/>
    </row>
    <row r="131" spans="1:25" ht="38.25" hidden="1" x14ac:dyDescent="0.2">
      <c r="A131" s="24" t="s">
        <v>194</v>
      </c>
      <c r="B131" s="21" t="s">
        <v>4</v>
      </c>
      <c r="C131" s="17" t="s">
        <v>2</v>
      </c>
      <c r="D131" s="17" t="s">
        <v>21</v>
      </c>
      <c r="E131" s="18" t="s">
        <v>284</v>
      </c>
      <c r="F131" s="21" t="s">
        <v>101</v>
      </c>
      <c r="G131" s="53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53"/>
    </row>
    <row r="132" spans="1:25" x14ac:dyDescent="0.2">
      <c r="A132" s="38" t="s">
        <v>49</v>
      </c>
      <c r="B132" s="21" t="s">
        <v>4</v>
      </c>
      <c r="C132" s="17" t="s">
        <v>36</v>
      </c>
      <c r="D132" s="17" t="s">
        <v>17</v>
      </c>
      <c r="E132" s="18"/>
      <c r="F132" s="21"/>
      <c r="G132" s="15">
        <f>G133+G138</f>
        <v>5133</v>
      </c>
      <c r="H132" s="15">
        <f t="shared" ref="H132:Y132" si="26">H133+H138</f>
        <v>0</v>
      </c>
      <c r="I132" s="15">
        <f t="shared" si="26"/>
        <v>0</v>
      </c>
      <c r="J132" s="15">
        <f t="shared" si="26"/>
        <v>0</v>
      </c>
      <c r="K132" s="15">
        <f t="shared" si="26"/>
        <v>0</v>
      </c>
      <c r="L132" s="15">
        <f t="shared" si="26"/>
        <v>0</v>
      </c>
      <c r="M132" s="15">
        <f t="shared" si="26"/>
        <v>0</v>
      </c>
      <c r="N132" s="15">
        <f t="shared" si="26"/>
        <v>0</v>
      </c>
      <c r="O132" s="15">
        <f t="shared" si="26"/>
        <v>0</v>
      </c>
      <c r="P132" s="15">
        <f t="shared" si="26"/>
        <v>0</v>
      </c>
      <c r="Q132" s="15">
        <f t="shared" si="26"/>
        <v>0</v>
      </c>
      <c r="R132" s="15">
        <f t="shared" si="26"/>
        <v>0</v>
      </c>
      <c r="S132" s="15">
        <f t="shared" si="26"/>
        <v>0</v>
      </c>
      <c r="T132" s="15">
        <f t="shared" si="26"/>
        <v>0</v>
      </c>
      <c r="U132" s="15">
        <f t="shared" si="26"/>
        <v>0</v>
      </c>
      <c r="V132" s="15">
        <f t="shared" si="26"/>
        <v>0</v>
      </c>
      <c r="W132" s="15">
        <f t="shared" si="26"/>
        <v>0</v>
      </c>
      <c r="X132" s="15">
        <f t="shared" si="26"/>
        <v>0</v>
      </c>
      <c r="Y132" s="15">
        <f t="shared" si="26"/>
        <v>5136</v>
      </c>
    </row>
    <row r="133" spans="1:25" x14ac:dyDescent="0.2">
      <c r="A133" s="38" t="s">
        <v>37</v>
      </c>
      <c r="B133" s="21" t="s">
        <v>4</v>
      </c>
      <c r="C133" s="17" t="s">
        <v>36</v>
      </c>
      <c r="D133" s="17" t="s">
        <v>0</v>
      </c>
      <c r="E133" s="18"/>
      <c r="F133" s="21"/>
      <c r="G133" s="15">
        <f>G134</f>
        <v>2508</v>
      </c>
      <c r="Y133" s="15">
        <f>Y134</f>
        <v>2508</v>
      </c>
    </row>
    <row r="134" spans="1:25" ht="38.25" x14ac:dyDescent="0.2">
      <c r="A134" s="20" t="s">
        <v>207</v>
      </c>
      <c r="B134" s="21" t="s">
        <v>4</v>
      </c>
      <c r="C134" s="17" t="s">
        <v>36</v>
      </c>
      <c r="D134" s="17" t="s">
        <v>0</v>
      </c>
      <c r="E134" s="18" t="s">
        <v>116</v>
      </c>
      <c r="F134" s="21"/>
      <c r="G134" s="15">
        <f>G135</f>
        <v>2508</v>
      </c>
      <c r="Y134" s="15">
        <f>Y135</f>
        <v>2508</v>
      </c>
    </row>
    <row r="135" spans="1:25" ht="38.25" x14ac:dyDescent="0.2">
      <c r="A135" s="47" t="s">
        <v>84</v>
      </c>
      <c r="B135" s="21" t="s">
        <v>4</v>
      </c>
      <c r="C135" s="17" t="s">
        <v>36</v>
      </c>
      <c r="D135" s="17" t="s">
        <v>0</v>
      </c>
      <c r="E135" s="18" t="s">
        <v>98</v>
      </c>
      <c r="F135" s="21"/>
      <c r="G135" s="15">
        <f>G136</f>
        <v>2508</v>
      </c>
      <c r="Y135" s="15">
        <f>Y136</f>
        <v>2508</v>
      </c>
    </row>
    <row r="136" spans="1:25" ht="25.5" x14ac:dyDescent="0.2">
      <c r="A136" s="23" t="s">
        <v>79</v>
      </c>
      <c r="B136" s="21" t="s">
        <v>4</v>
      </c>
      <c r="C136" s="17" t="s">
        <v>36</v>
      </c>
      <c r="D136" s="17" t="s">
        <v>0</v>
      </c>
      <c r="E136" s="18" t="s">
        <v>98</v>
      </c>
      <c r="F136" s="21" t="s">
        <v>85</v>
      </c>
      <c r="G136" s="15">
        <f>G137</f>
        <v>2508</v>
      </c>
      <c r="Y136" s="15">
        <f>Y137</f>
        <v>2508</v>
      </c>
    </row>
    <row r="137" spans="1:25" ht="28.5" customHeight="1" x14ac:dyDescent="0.2">
      <c r="A137" s="23" t="s">
        <v>578</v>
      </c>
      <c r="B137" s="21" t="s">
        <v>4</v>
      </c>
      <c r="C137" s="17" t="s">
        <v>36</v>
      </c>
      <c r="D137" s="17" t="s">
        <v>0</v>
      </c>
      <c r="E137" s="18" t="s">
        <v>98</v>
      </c>
      <c r="F137" s="21" t="s">
        <v>579</v>
      </c>
      <c r="G137" s="15">
        <v>2508</v>
      </c>
      <c r="Y137" s="15">
        <v>2508</v>
      </c>
    </row>
    <row r="138" spans="1:25" ht="26.25" customHeight="1" x14ac:dyDescent="0.2">
      <c r="A138" s="38" t="s">
        <v>325</v>
      </c>
      <c r="B138" s="21" t="s">
        <v>4</v>
      </c>
      <c r="C138" s="17" t="s">
        <v>36</v>
      </c>
      <c r="D138" s="17" t="s">
        <v>91</v>
      </c>
      <c r="E138" s="18"/>
      <c r="F138" s="21"/>
      <c r="G138" s="15">
        <f>G139</f>
        <v>2625</v>
      </c>
      <c r="H138" s="15">
        <f t="shared" ref="H138:Y138" si="27">H139</f>
        <v>0</v>
      </c>
      <c r="I138" s="15">
        <f t="shared" si="27"/>
        <v>0</v>
      </c>
      <c r="J138" s="15">
        <f t="shared" si="27"/>
        <v>0</v>
      </c>
      <c r="K138" s="15">
        <f t="shared" si="27"/>
        <v>0</v>
      </c>
      <c r="L138" s="15">
        <f t="shared" si="27"/>
        <v>0</v>
      </c>
      <c r="M138" s="15">
        <f t="shared" si="27"/>
        <v>0</v>
      </c>
      <c r="N138" s="15">
        <f t="shared" si="27"/>
        <v>0</v>
      </c>
      <c r="O138" s="15">
        <f t="shared" si="27"/>
        <v>0</v>
      </c>
      <c r="P138" s="15">
        <f t="shared" si="27"/>
        <v>0</v>
      </c>
      <c r="Q138" s="15">
        <f t="shared" si="27"/>
        <v>0</v>
      </c>
      <c r="R138" s="15">
        <f t="shared" si="27"/>
        <v>0</v>
      </c>
      <c r="S138" s="15">
        <f t="shared" si="27"/>
        <v>0</v>
      </c>
      <c r="T138" s="15">
        <f t="shared" si="27"/>
        <v>0</v>
      </c>
      <c r="U138" s="15">
        <f t="shared" si="27"/>
        <v>0</v>
      </c>
      <c r="V138" s="15">
        <f t="shared" si="27"/>
        <v>0</v>
      </c>
      <c r="W138" s="15">
        <f t="shared" si="27"/>
        <v>0</v>
      </c>
      <c r="X138" s="15">
        <f t="shared" si="27"/>
        <v>0</v>
      </c>
      <c r="Y138" s="15">
        <f t="shared" si="27"/>
        <v>2628</v>
      </c>
    </row>
    <row r="139" spans="1:25" ht="25.5" customHeight="1" x14ac:dyDescent="0.2">
      <c r="A139" s="26" t="s">
        <v>419</v>
      </c>
      <c r="B139" s="54" t="s">
        <v>4</v>
      </c>
      <c r="C139" s="55" t="s">
        <v>36</v>
      </c>
      <c r="D139" s="55" t="s">
        <v>91</v>
      </c>
      <c r="E139" s="56" t="s">
        <v>206</v>
      </c>
      <c r="F139" s="56"/>
      <c r="G139" s="18">
        <f>G140</f>
        <v>2625</v>
      </c>
      <c r="Y139" s="18">
        <f>Y140</f>
        <v>2628</v>
      </c>
    </row>
    <row r="140" spans="1:25" ht="81.75" customHeight="1" x14ac:dyDescent="0.2">
      <c r="A140" s="26" t="s">
        <v>290</v>
      </c>
      <c r="B140" s="21" t="s">
        <v>4</v>
      </c>
      <c r="C140" s="17" t="s">
        <v>36</v>
      </c>
      <c r="D140" s="17" t="s">
        <v>91</v>
      </c>
      <c r="E140" s="14" t="s">
        <v>421</v>
      </c>
      <c r="F140" s="14"/>
      <c r="G140" s="18">
        <f>G141</f>
        <v>2625</v>
      </c>
      <c r="Y140" s="18">
        <f>Y141</f>
        <v>2628</v>
      </c>
    </row>
    <row r="141" spans="1:25" ht="40.5" customHeight="1" x14ac:dyDescent="0.2">
      <c r="A141" s="26" t="s">
        <v>338</v>
      </c>
      <c r="B141" s="21" t="s">
        <v>4</v>
      </c>
      <c r="C141" s="17" t="s">
        <v>36</v>
      </c>
      <c r="D141" s="17" t="s">
        <v>91</v>
      </c>
      <c r="E141" s="57" t="s">
        <v>422</v>
      </c>
      <c r="F141" s="14"/>
      <c r="G141" s="18">
        <f>G142+G144</f>
        <v>2625</v>
      </c>
      <c r="Y141" s="18">
        <f>Y142+Y144</f>
        <v>2628</v>
      </c>
    </row>
    <row r="142" spans="1:25" ht="40.5" customHeight="1" x14ac:dyDescent="0.2">
      <c r="A142" s="23" t="s">
        <v>88</v>
      </c>
      <c r="B142" s="21" t="s">
        <v>4</v>
      </c>
      <c r="C142" s="17" t="s">
        <v>36</v>
      </c>
      <c r="D142" s="17" t="s">
        <v>91</v>
      </c>
      <c r="E142" s="57" t="s">
        <v>422</v>
      </c>
      <c r="F142" s="14">
        <v>100</v>
      </c>
      <c r="G142" s="18">
        <f>G143</f>
        <v>2142</v>
      </c>
      <c r="Y142" s="18">
        <f>Y143</f>
        <v>2142</v>
      </c>
    </row>
    <row r="143" spans="1:25" ht="40.5" customHeight="1" x14ac:dyDescent="0.2">
      <c r="A143" s="24" t="s">
        <v>194</v>
      </c>
      <c r="B143" s="21" t="s">
        <v>4</v>
      </c>
      <c r="C143" s="17" t="s">
        <v>36</v>
      </c>
      <c r="D143" s="17" t="s">
        <v>91</v>
      </c>
      <c r="E143" s="57" t="s">
        <v>422</v>
      </c>
      <c r="F143" s="14">
        <v>120</v>
      </c>
      <c r="G143" s="18">
        <f>2055+87</f>
        <v>2142</v>
      </c>
      <c r="Y143" s="18">
        <f>2055+87</f>
        <v>2142</v>
      </c>
    </row>
    <row r="144" spans="1:25" ht="40.5" customHeight="1" x14ac:dyDescent="0.2">
      <c r="A144" s="23" t="s">
        <v>312</v>
      </c>
      <c r="B144" s="21" t="s">
        <v>4</v>
      </c>
      <c r="C144" s="17" t="s">
        <v>36</v>
      </c>
      <c r="D144" s="17" t="s">
        <v>91</v>
      </c>
      <c r="E144" s="57" t="s">
        <v>422</v>
      </c>
      <c r="F144" s="14">
        <v>200</v>
      </c>
      <c r="G144" s="18">
        <f>G145</f>
        <v>483</v>
      </c>
      <c r="Y144" s="18">
        <f>Y145</f>
        <v>486</v>
      </c>
    </row>
    <row r="145" spans="1:25" ht="40.5" customHeight="1" x14ac:dyDescent="0.2">
      <c r="A145" s="23" t="s">
        <v>313</v>
      </c>
      <c r="B145" s="21" t="s">
        <v>4</v>
      </c>
      <c r="C145" s="17" t="s">
        <v>36</v>
      </c>
      <c r="D145" s="17" t="s">
        <v>91</v>
      </c>
      <c r="E145" s="57" t="s">
        <v>422</v>
      </c>
      <c r="F145" s="14">
        <v>240</v>
      </c>
      <c r="G145" s="18">
        <f>480+3</f>
        <v>483</v>
      </c>
      <c r="Y145" s="18">
        <f>483+3</f>
        <v>486</v>
      </c>
    </row>
    <row r="146" spans="1:25" ht="47.25" x14ac:dyDescent="0.2">
      <c r="A146" s="58" t="s">
        <v>54</v>
      </c>
      <c r="B146" s="21" t="s">
        <v>15</v>
      </c>
      <c r="C146" s="18"/>
      <c r="D146" s="18"/>
      <c r="E146" s="18"/>
      <c r="F146" s="14"/>
      <c r="G146" s="18">
        <f t="shared" ref="G146:Y146" si="28">G147+G157</f>
        <v>61581</v>
      </c>
      <c r="H146" s="18">
        <f t="shared" si="28"/>
        <v>0</v>
      </c>
      <c r="I146" s="18">
        <f t="shared" si="28"/>
        <v>0</v>
      </c>
      <c r="J146" s="18">
        <f t="shared" si="28"/>
        <v>0</v>
      </c>
      <c r="K146" s="18">
        <f t="shared" si="28"/>
        <v>0</v>
      </c>
      <c r="L146" s="18">
        <f t="shared" si="28"/>
        <v>0</v>
      </c>
      <c r="M146" s="18">
        <f t="shared" si="28"/>
        <v>0</v>
      </c>
      <c r="N146" s="18">
        <f t="shared" si="28"/>
        <v>0</v>
      </c>
      <c r="O146" s="18">
        <f t="shared" si="28"/>
        <v>0</v>
      </c>
      <c r="P146" s="18">
        <f t="shared" si="28"/>
        <v>0</v>
      </c>
      <c r="Q146" s="18">
        <f t="shared" si="28"/>
        <v>0</v>
      </c>
      <c r="R146" s="18">
        <f t="shared" si="28"/>
        <v>0</v>
      </c>
      <c r="S146" s="18">
        <f t="shared" si="28"/>
        <v>0</v>
      </c>
      <c r="T146" s="18">
        <f t="shared" si="28"/>
        <v>0</v>
      </c>
      <c r="U146" s="18">
        <f t="shared" si="28"/>
        <v>0</v>
      </c>
      <c r="V146" s="18">
        <f t="shared" si="28"/>
        <v>0</v>
      </c>
      <c r="W146" s="18">
        <f t="shared" si="28"/>
        <v>0</v>
      </c>
      <c r="X146" s="18">
        <f t="shared" si="28"/>
        <v>0</v>
      </c>
      <c r="Y146" s="18">
        <f t="shared" si="28"/>
        <v>101859</v>
      </c>
    </row>
    <row r="147" spans="1:25" x14ac:dyDescent="0.2">
      <c r="A147" s="16" t="s">
        <v>47</v>
      </c>
      <c r="B147" s="21" t="s">
        <v>15</v>
      </c>
      <c r="C147" s="17" t="s">
        <v>0</v>
      </c>
      <c r="D147" s="17" t="s">
        <v>17</v>
      </c>
      <c r="E147" s="18"/>
      <c r="F147" s="14"/>
      <c r="G147" s="18">
        <f>G148</f>
        <v>21945</v>
      </c>
      <c r="Y147" s="18">
        <f>Y148</f>
        <v>21964</v>
      </c>
    </row>
    <row r="148" spans="1:25" ht="63.75" customHeight="1" x14ac:dyDescent="0.2">
      <c r="A148" s="19" t="s">
        <v>370</v>
      </c>
      <c r="B148" s="21" t="s">
        <v>15</v>
      </c>
      <c r="C148" s="25" t="s">
        <v>0</v>
      </c>
      <c r="D148" s="25" t="s">
        <v>91</v>
      </c>
      <c r="E148" s="14"/>
      <c r="F148" s="14"/>
      <c r="G148" s="18">
        <f>G150</f>
        <v>21945</v>
      </c>
      <c r="Y148" s="18">
        <f>Y150</f>
        <v>21964</v>
      </c>
    </row>
    <row r="149" spans="1:25" ht="38.25" x14ac:dyDescent="0.2">
      <c r="A149" s="20" t="s">
        <v>207</v>
      </c>
      <c r="B149" s="21" t="s">
        <v>15</v>
      </c>
      <c r="C149" s="25" t="s">
        <v>0</v>
      </c>
      <c r="D149" s="25" t="s">
        <v>91</v>
      </c>
      <c r="E149" s="14" t="s">
        <v>274</v>
      </c>
      <c r="F149" s="14"/>
      <c r="G149" s="18">
        <f>G150</f>
        <v>21945</v>
      </c>
      <c r="Y149" s="18">
        <f>Y150</f>
        <v>21964</v>
      </c>
    </row>
    <row r="150" spans="1:25" ht="29.25" customHeight="1" x14ac:dyDescent="0.2">
      <c r="A150" s="26" t="s">
        <v>64</v>
      </c>
      <c r="B150" s="21" t="s">
        <v>15</v>
      </c>
      <c r="C150" s="21" t="s">
        <v>0</v>
      </c>
      <c r="D150" s="25" t="s">
        <v>91</v>
      </c>
      <c r="E150" s="21" t="s">
        <v>105</v>
      </c>
      <c r="F150" s="14"/>
      <c r="G150" s="18">
        <f>G151+G153+G155</f>
        <v>21945</v>
      </c>
      <c r="Y150" s="18">
        <f>Y151+Y153+Y155</f>
        <v>21964</v>
      </c>
    </row>
    <row r="151" spans="1:25" ht="89.25" x14ac:dyDescent="0.2">
      <c r="A151" s="23" t="s">
        <v>88</v>
      </c>
      <c r="B151" s="21" t="s">
        <v>15</v>
      </c>
      <c r="C151" s="21" t="s">
        <v>0</v>
      </c>
      <c r="D151" s="25" t="s">
        <v>91</v>
      </c>
      <c r="E151" s="21" t="s">
        <v>105</v>
      </c>
      <c r="F151" s="14">
        <v>100</v>
      </c>
      <c r="G151" s="18">
        <f>G152</f>
        <v>20892</v>
      </c>
      <c r="Y151" s="18">
        <f>Y152</f>
        <v>20911</v>
      </c>
    </row>
    <row r="152" spans="1:25" ht="38.25" x14ac:dyDescent="0.2">
      <c r="A152" s="24" t="s">
        <v>194</v>
      </c>
      <c r="B152" s="21" t="s">
        <v>15</v>
      </c>
      <c r="C152" s="21" t="s">
        <v>0</v>
      </c>
      <c r="D152" s="25" t="s">
        <v>91</v>
      </c>
      <c r="E152" s="21" t="s">
        <v>105</v>
      </c>
      <c r="F152" s="14">
        <v>120</v>
      </c>
      <c r="G152" s="18">
        <f>20346-125+671</f>
        <v>20892</v>
      </c>
      <c r="Y152" s="18">
        <f>20346-125+690</f>
        <v>20911</v>
      </c>
    </row>
    <row r="153" spans="1:25" ht="38.25" x14ac:dyDescent="0.2">
      <c r="A153" s="23" t="s">
        <v>312</v>
      </c>
      <c r="B153" s="21" t="s">
        <v>15</v>
      </c>
      <c r="C153" s="21" t="s">
        <v>0</v>
      </c>
      <c r="D153" s="25" t="s">
        <v>91</v>
      </c>
      <c r="E153" s="21" t="s">
        <v>105</v>
      </c>
      <c r="F153" s="14">
        <v>200</v>
      </c>
      <c r="G153" s="18">
        <f>G154</f>
        <v>1053</v>
      </c>
      <c r="Y153" s="18">
        <f>Y154</f>
        <v>1053</v>
      </c>
    </row>
    <row r="154" spans="1:25" ht="38.25" x14ac:dyDescent="0.2">
      <c r="A154" s="23" t="s">
        <v>313</v>
      </c>
      <c r="B154" s="21" t="s">
        <v>15</v>
      </c>
      <c r="C154" s="21" t="s">
        <v>0</v>
      </c>
      <c r="D154" s="25" t="s">
        <v>91</v>
      </c>
      <c r="E154" s="21" t="s">
        <v>105</v>
      </c>
      <c r="F154" s="14">
        <v>240</v>
      </c>
      <c r="G154" s="18">
        <f>1053</f>
        <v>1053</v>
      </c>
      <c r="Y154" s="18">
        <v>1053</v>
      </c>
    </row>
    <row r="155" spans="1:25" ht="16.149999999999999" hidden="1" customHeight="1" x14ac:dyDescent="0.2">
      <c r="A155" s="23" t="s">
        <v>66</v>
      </c>
      <c r="B155" s="21" t="s">
        <v>15</v>
      </c>
      <c r="C155" s="21" t="s">
        <v>0</v>
      </c>
      <c r="D155" s="25" t="s">
        <v>91</v>
      </c>
      <c r="E155" s="21" t="s">
        <v>105</v>
      </c>
      <c r="F155" s="14">
        <v>800</v>
      </c>
      <c r="G155" s="18">
        <f>G156</f>
        <v>0</v>
      </c>
      <c r="Y155" s="18">
        <f>Y156</f>
        <v>0</v>
      </c>
    </row>
    <row r="156" spans="1:25" ht="27.75" hidden="1" customHeight="1" x14ac:dyDescent="0.2">
      <c r="A156" s="24" t="s">
        <v>326</v>
      </c>
      <c r="B156" s="21" t="s">
        <v>15</v>
      </c>
      <c r="C156" s="21" t="s">
        <v>0</v>
      </c>
      <c r="D156" s="25" t="s">
        <v>91</v>
      </c>
      <c r="E156" s="21" t="s">
        <v>105</v>
      </c>
      <c r="F156" s="14">
        <v>850</v>
      </c>
      <c r="G156" s="18"/>
      <c r="Y156" s="18"/>
    </row>
    <row r="157" spans="1:25" ht="15.75" customHeight="1" x14ac:dyDescent="0.2">
      <c r="A157" s="16" t="s">
        <v>298</v>
      </c>
      <c r="B157" s="21" t="s">
        <v>15</v>
      </c>
      <c r="C157" s="21" t="s">
        <v>297</v>
      </c>
      <c r="D157" s="21" t="s">
        <v>17</v>
      </c>
      <c r="E157" s="59"/>
      <c r="F157" s="60"/>
      <c r="G157" s="18">
        <f>G158</f>
        <v>39636</v>
      </c>
      <c r="H157" s="18">
        <f t="shared" ref="H157:Y157" si="29">H158</f>
        <v>0</v>
      </c>
      <c r="I157" s="18">
        <f t="shared" si="29"/>
        <v>0</v>
      </c>
      <c r="J157" s="18">
        <f t="shared" si="29"/>
        <v>0</v>
      </c>
      <c r="K157" s="18">
        <f t="shared" si="29"/>
        <v>0</v>
      </c>
      <c r="L157" s="18">
        <f t="shared" si="29"/>
        <v>0</v>
      </c>
      <c r="M157" s="18">
        <f t="shared" si="29"/>
        <v>0</v>
      </c>
      <c r="N157" s="18">
        <f t="shared" si="29"/>
        <v>0</v>
      </c>
      <c r="O157" s="18">
        <f t="shared" si="29"/>
        <v>0</v>
      </c>
      <c r="P157" s="18">
        <f t="shared" si="29"/>
        <v>0</v>
      </c>
      <c r="Q157" s="18">
        <f t="shared" si="29"/>
        <v>0</v>
      </c>
      <c r="R157" s="18">
        <f t="shared" si="29"/>
        <v>0</v>
      </c>
      <c r="S157" s="18">
        <f t="shared" si="29"/>
        <v>0</v>
      </c>
      <c r="T157" s="18">
        <f t="shared" si="29"/>
        <v>0</v>
      </c>
      <c r="U157" s="18">
        <f t="shared" si="29"/>
        <v>0</v>
      </c>
      <c r="V157" s="18">
        <f t="shared" si="29"/>
        <v>0</v>
      </c>
      <c r="W157" s="18">
        <f t="shared" si="29"/>
        <v>0</v>
      </c>
      <c r="X157" s="18">
        <f t="shared" si="29"/>
        <v>0</v>
      </c>
      <c r="Y157" s="18">
        <f t="shared" si="29"/>
        <v>79895</v>
      </c>
    </row>
    <row r="158" spans="1:25" ht="15" x14ac:dyDescent="0.2">
      <c r="A158" s="61" t="s">
        <v>299</v>
      </c>
      <c r="B158" s="21" t="s">
        <v>15</v>
      </c>
      <c r="C158" s="21" t="s">
        <v>297</v>
      </c>
      <c r="D158" s="21" t="s">
        <v>297</v>
      </c>
      <c r="E158" s="21" t="s">
        <v>116</v>
      </c>
      <c r="F158" s="59"/>
      <c r="G158" s="18">
        <f>G159</f>
        <v>39636</v>
      </c>
      <c r="H158" s="18">
        <f t="shared" ref="H158:Y158" si="30">H159</f>
        <v>0</v>
      </c>
      <c r="I158" s="18">
        <f t="shared" si="30"/>
        <v>0</v>
      </c>
      <c r="J158" s="18">
        <f t="shared" si="30"/>
        <v>0</v>
      </c>
      <c r="K158" s="18">
        <f t="shared" si="30"/>
        <v>0</v>
      </c>
      <c r="L158" s="18">
        <f t="shared" si="30"/>
        <v>0</v>
      </c>
      <c r="M158" s="18">
        <f t="shared" si="30"/>
        <v>0</v>
      </c>
      <c r="N158" s="18">
        <f t="shared" si="30"/>
        <v>0</v>
      </c>
      <c r="O158" s="18">
        <f t="shared" si="30"/>
        <v>0</v>
      </c>
      <c r="P158" s="18">
        <f t="shared" si="30"/>
        <v>0</v>
      </c>
      <c r="Q158" s="18">
        <f t="shared" si="30"/>
        <v>0</v>
      </c>
      <c r="R158" s="18">
        <f t="shared" si="30"/>
        <v>0</v>
      </c>
      <c r="S158" s="18">
        <f t="shared" si="30"/>
        <v>0</v>
      </c>
      <c r="T158" s="18">
        <f t="shared" si="30"/>
        <v>0</v>
      </c>
      <c r="U158" s="18">
        <f t="shared" si="30"/>
        <v>0</v>
      </c>
      <c r="V158" s="18">
        <f t="shared" si="30"/>
        <v>0</v>
      </c>
      <c r="W158" s="18">
        <f t="shared" si="30"/>
        <v>0</v>
      </c>
      <c r="X158" s="18">
        <f t="shared" si="30"/>
        <v>0</v>
      </c>
      <c r="Y158" s="18">
        <f t="shared" si="30"/>
        <v>79895</v>
      </c>
    </row>
    <row r="159" spans="1:25" ht="15" x14ac:dyDescent="0.2">
      <c r="A159" s="22" t="s">
        <v>299</v>
      </c>
      <c r="B159" s="21" t="s">
        <v>15</v>
      </c>
      <c r="C159" s="21" t="s">
        <v>297</v>
      </c>
      <c r="D159" s="21" t="s">
        <v>297</v>
      </c>
      <c r="E159" s="21" t="s">
        <v>314</v>
      </c>
      <c r="F159" s="59"/>
      <c r="G159" s="18">
        <f>G160</f>
        <v>39636</v>
      </c>
      <c r="H159" s="18">
        <f t="shared" ref="H159:Y160" si="31">H160</f>
        <v>0</v>
      </c>
      <c r="I159" s="18">
        <f t="shared" si="31"/>
        <v>0</v>
      </c>
      <c r="J159" s="18">
        <f t="shared" si="31"/>
        <v>0</v>
      </c>
      <c r="K159" s="18">
        <f t="shared" si="31"/>
        <v>0</v>
      </c>
      <c r="L159" s="18">
        <f t="shared" si="31"/>
        <v>0</v>
      </c>
      <c r="M159" s="18">
        <f t="shared" si="31"/>
        <v>0</v>
      </c>
      <c r="N159" s="18">
        <f t="shared" si="31"/>
        <v>0</v>
      </c>
      <c r="O159" s="18">
        <f t="shared" si="31"/>
        <v>0</v>
      </c>
      <c r="P159" s="18">
        <f t="shared" si="31"/>
        <v>0</v>
      </c>
      <c r="Q159" s="18">
        <f t="shared" si="31"/>
        <v>0</v>
      </c>
      <c r="R159" s="18">
        <f t="shared" si="31"/>
        <v>0</v>
      </c>
      <c r="S159" s="18">
        <f t="shared" si="31"/>
        <v>0</v>
      </c>
      <c r="T159" s="18">
        <f t="shared" si="31"/>
        <v>0</v>
      </c>
      <c r="U159" s="18">
        <f t="shared" si="31"/>
        <v>0</v>
      </c>
      <c r="V159" s="18">
        <f t="shared" si="31"/>
        <v>0</v>
      </c>
      <c r="W159" s="18">
        <f t="shared" si="31"/>
        <v>0</v>
      </c>
      <c r="X159" s="18">
        <f t="shared" si="31"/>
        <v>0</v>
      </c>
      <c r="Y159" s="18">
        <f t="shared" si="31"/>
        <v>79895</v>
      </c>
    </row>
    <row r="160" spans="1:25" x14ac:dyDescent="0.2">
      <c r="A160" s="23" t="s">
        <v>66</v>
      </c>
      <c r="B160" s="21" t="s">
        <v>15</v>
      </c>
      <c r="C160" s="21" t="s">
        <v>297</v>
      </c>
      <c r="D160" s="21" t="s">
        <v>297</v>
      </c>
      <c r="E160" s="21" t="s">
        <v>314</v>
      </c>
      <c r="F160" s="21">
        <v>800</v>
      </c>
      <c r="G160" s="18">
        <f>G161</f>
        <v>39636</v>
      </c>
      <c r="H160" s="18">
        <f t="shared" si="31"/>
        <v>0</v>
      </c>
      <c r="I160" s="18">
        <f t="shared" si="31"/>
        <v>0</v>
      </c>
      <c r="J160" s="18">
        <f t="shared" si="31"/>
        <v>0</v>
      </c>
      <c r="K160" s="18">
        <f t="shared" si="31"/>
        <v>0</v>
      </c>
      <c r="L160" s="18">
        <f t="shared" si="31"/>
        <v>0</v>
      </c>
      <c r="M160" s="18">
        <f t="shared" si="31"/>
        <v>0</v>
      </c>
      <c r="N160" s="18">
        <f t="shared" si="31"/>
        <v>0</v>
      </c>
      <c r="O160" s="18">
        <f t="shared" si="31"/>
        <v>0</v>
      </c>
      <c r="P160" s="18">
        <f t="shared" si="31"/>
        <v>0</v>
      </c>
      <c r="Q160" s="18">
        <f t="shared" si="31"/>
        <v>0</v>
      </c>
      <c r="R160" s="18">
        <f t="shared" si="31"/>
        <v>0</v>
      </c>
      <c r="S160" s="18">
        <f t="shared" si="31"/>
        <v>0</v>
      </c>
      <c r="T160" s="18">
        <f t="shared" si="31"/>
        <v>0</v>
      </c>
      <c r="U160" s="18">
        <f t="shared" si="31"/>
        <v>0</v>
      </c>
      <c r="V160" s="18">
        <f t="shared" si="31"/>
        <v>0</v>
      </c>
      <c r="W160" s="18">
        <f t="shared" si="31"/>
        <v>0</v>
      </c>
      <c r="X160" s="18">
        <f t="shared" si="31"/>
        <v>0</v>
      </c>
      <c r="Y160" s="18">
        <f t="shared" si="31"/>
        <v>79895</v>
      </c>
    </row>
    <row r="161" spans="1:25" x14ac:dyDescent="0.2">
      <c r="A161" s="23" t="s">
        <v>204</v>
      </c>
      <c r="B161" s="21" t="s">
        <v>15</v>
      </c>
      <c r="C161" s="21" t="s">
        <v>297</v>
      </c>
      <c r="D161" s="21" t="s">
        <v>297</v>
      </c>
      <c r="E161" s="21" t="s">
        <v>314</v>
      </c>
      <c r="F161" s="21">
        <v>870</v>
      </c>
      <c r="G161" s="18">
        <f>39671-35</f>
        <v>39636</v>
      </c>
      <c r="Y161" s="18">
        <v>79895</v>
      </c>
    </row>
    <row r="162" spans="1:25" ht="51.6" customHeight="1" x14ac:dyDescent="0.2">
      <c r="A162" s="58" t="s">
        <v>50</v>
      </c>
      <c r="B162" s="21" t="s">
        <v>89</v>
      </c>
      <c r="C162" s="18"/>
      <c r="D162" s="18"/>
      <c r="E162" s="18"/>
      <c r="F162" s="14"/>
      <c r="G162" s="62">
        <f>G163+G186+G285+G412+G405+G440+G179+G398</f>
        <v>1453401</v>
      </c>
      <c r="H162" s="62">
        <f t="shared" ref="H162:Y162" si="32">H163+H186+H285+H412+H405+H440+H179+H398</f>
        <v>1436</v>
      </c>
      <c r="I162" s="62">
        <f t="shared" si="32"/>
        <v>0</v>
      </c>
      <c r="J162" s="62">
        <f t="shared" si="32"/>
        <v>0</v>
      </c>
      <c r="K162" s="62">
        <f t="shared" si="32"/>
        <v>0</v>
      </c>
      <c r="L162" s="62">
        <f t="shared" si="32"/>
        <v>0</v>
      </c>
      <c r="M162" s="62">
        <f t="shared" si="32"/>
        <v>0</v>
      </c>
      <c r="N162" s="62">
        <f t="shared" si="32"/>
        <v>0</v>
      </c>
      <c r="O162" s="62">
        <f t="shared" si="32"/>
        <v>0</v>
      </c>
      <c r="P162" s="62">
        <f t="shared" si="32"/>
        <v>0</v>
      </c>
      <c r="Q162" s="62">
        <f t="shared" si="32"/>
        <v>0</v>
      </c>
      <c r="R162" s="62">
        <f t="shared" si="32"/>
        <v>0</v>
      </c>
      <c r="S162" s="62">
        <f t="shared" si="32"/>
        <v>0</v>
      </c>
      <c r="T162" s="62">
        <f t="shared" si="32"/>
        <v>0</v>
      </c>
      <c r="U162" s="62">
        <f t="shared" si="32"/>
        <v>0</v>
      </c>
      <c r="V162" s="62">
        <f t="shared" si="32"/>
        <v>0</v>
      </c>
      <c r="W162" s="62">
        <f t="shared" si="32"/>
        <v>0</v>
      </c>
      <c r="X162" s="62">
        <f t="shared" si="32"/>
        <v>0</v>
      </c>
      <c r="Y162" s="62">
        <f t="shared" si="32"/>
        <v>643420</v>
      </c>
    </row>
    <row r="163" spans="1:25" ht="15.75" hidden="1" customHeight="1" x14ac:dyDescent="0.2">
      <c r="A163" s="16"/>
      <c r="B163" s="21"/>
      <c r="C163" s="17"/>
      <c r="D163" s="17"/>
      <c r="E163" s="18"/>
      <c r="F163" s="14"/>
      <c r="G163" s="18"/>
      <c r="Y163" s="18"/>
    </row>
    <row r="164" spans="1:25" hidden="1" x14ac:dyDescent="0.2">
      <c r="A164" s="19"/>
      <c r="B164" s="21"/>
      <c r="C164" s="25"/>
      <c r="D164" s="25"/>
      <c r="E164" s="14"/>
      <c r="F164" s="14"/>
      <c r="G164" s="18"/>
      <c r="Y164" s="18"/>
    </row>
    <row r="165" spans="1:25" hidden="1" x14ac:dyDescent="0.2">
      <c r="A165" s="20"/>
      <c r="B165" s="21"/>
      <c r="C165" s="21"/>
      <c r="D165" s="21"/>
      <c r="E165" s="14"/>
      <c r="F165" s="14"/>
      <c r="G165" s="18"/>
      <c r="Y165" s="18"/>
    </row>
    <row r="166" spans="1:25" ht="30" hidden="1" customHeight="1" x14ac:dyDescent="0.2">
      <c r="A166" s="26"/>
      <c r="B166" s="21"/>
      <c r="C166" s="21"/>
      <c r="D166" s="21"/>
      <c r="E166" s="21"/>
      <c r="F166" s="14"/>
      <c r="G166" s="18"/>
      <c r="Y166" s="18"/>
    </row>
    <row r="167" spans="1:25" hidden="1" x14ac:dyDescent="0.2">
      <c r="A167" s="23"/>
      <c r="B167" s="21"/>
      <c r="C167" s="21"/>
      <c r="D167" s="21"/>
      <c r="E167" s="21"/>
      <c r="F167" s="1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idden="1" x14ac:dyDescent="0.2">
      <c r="A168" s="24"/>
      <c r="B168" s="21"/>
      <c r="C168" s="21"/>
      <c r="D168" s="21"/>
      <c r="E168" s="21"/>
      <c r="F168" s="14"/>
      <c r="G168" s="18"/>
      <c r="Y168" s="18"/>
    </row>
    <row r="169" spans="1:25" hidden="1" x14ac:dyDescent="0.2">
      <c r="A169" s="23"/>
      <c r="B169" s="21"/>
      <c r="C169" s="21"/>
      <c r="D169" s="21"/>
      <c r="E169" s="21"/>
      <c r="F169" s="1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42" hidden="1" customHeight="1" x14ac:dyDescent="0.2">
      <c r="A170" s="23"/>
      <c r="B170" s="21"/>
      <c r="C170" s="21"/>
      <c r="D170" s="21"/>
      <c r="E170" s="21"/>
      <c r="F170" s="14"/>
      <c r="G170" s="18"/>
      <c r="Y170" s="18"/>
    </row>
    <row r="171" spans="1:25" hidden="1" x14ac:dyDescent="0.2">
      <c r="A171" s="24"/>
      <c r="B171" s="21"/>
      <c r="C171" s="21"/>
      <c r="D171" s="21"/>
      <c r="E171" s="21"/>
      <c r="F171" s="14"/>
      <c r="G171" s="18"/>
      <c r="Y171" s="18"/>
    </row>
    <row r="172" spans="1:25" hidden="1" x14ac:dyDescent="0.2">
      <c r="A172" s="23"/>
      <c r="B172" s="21"/>
      <c r="C172" s="21"/>
      <c r="D172" s="21"/>
      <c r="E172" s="21"/>
      <c r="F172" s="14"/>
      <c r="G172" s="18"/>
      <c r="Y172" s="18"/>
    </row>
    <row r="173" spans="1:25" hidden="1" x14ac:dyDescent="0.2">
      <c r="A173" s="23"/>
      <c r="B173" s="21"/>
      <c r="C173" s="21"/>
      <c r="D173" s="21"/>
      <c r="E173" s="21"/>
      <c r="F173" s="14"/>
      <c r="G173" s="18"/>
      <c r="Y173" s="18"/>
    </row>
    <row r="174" spans="1:25" ht="16.899999999999999" hidden="1" customHeight="1" x14ac:dyDescent="0.2">
      <c r="A174" s="23"/>
      <c r="B174" s="21"/>
      <c r="C174" s="21"/>
      <c r="D174" s="21"/>
      <c r="E174" s="21"/>
      <c r="F174" s="14"/>
      <c r="G174" s="18"/>
      <c r="Y174" s="18"/>
    </row>
    <row r="175" spans="1:25" ht="38.25" hidden="1" x14ac:dyDescent="0.2">
      <c r="A175" s="23" t="s">
        <v>65</v>
      </c>
      <c r="B175" s="21"/>
      <c r="C175" s="17"/>
      <c r="D175" s="17"/>
      <c r="E175" s="14"/>
      <c r="F175" s="14"/>
      <c r="G175" s="18"/>
      <c r="Y175" s="18"/>
    </row>
    <row r="176" spans="1:25" hidden="1" x14ac:dyDescent="0.2">
      <c r="A176" s="23" t="s">
        <v>66</v>
      </c>
      <c r="B176" s="21"/>
      <c r="C176" s="17"/>
      <c r="D176" s="17"/>
      <c r="E176" s="14"/>
      <c r="F176" s="14"/>
      <c r="G176" s="18">
        <v>1671</v>
      </c>
      <c r="Y176" s="18">
        <v>1671</v>
      </c>
    </row>
    <row r="177" spans="1:25" hidden="1" x14ac:dyDescent="0.2">
      <c r="A177" s="47"/>
      <c r="B177" s="21"/>
      <c r="C177" s="17"/>
      <c r="D177" s="17"/>
      <c r="E177" s="14"/>
      <c r="F177" s="14"/>
      <c r="G177" s="18"/>
      <c r="Y177" s="18"/>
    </row>
    <row r="178" spans="1:25" hidden="1" x14ac:dyDescent="0.2">
      <c r="A178" s="23"/>
      <c r="B178" s="21"/>
      <c r="C178" s="17"/>
      <c r="D178" s="17"/>
      <c r="E178" s="14"/>
      <c r="F178" s="14"/>
      <c r="G178" s="18"/>
      <c r="Y178" s="18"/>
    </row>
    <row r="179" spans="1:25" ht="47.45" customHeight="1" x14ac:dyDescent="0.2">
      <c r="A179" s="16" t="s">
        <v>48</v>
      </c>
      <c r="B179" s="21" t="s">
        <v>89</v>
      </c>
      <c r="C179" s="17" t="s">
        <v>12</v>
      </c>
      <c r="D179" s="17" t="s">
        <v>17</v>
      </c>
      <c r="E179" s="17"/>
      <c r="F179" s="14"/>
      <c r="G179" s="18">
        <f t="shared" ref="G179:G184" si="33">G180</f>
        <v>45</v>
      </c>
      <c r="Y179" s="18">
        <f t="shared" ref="Y179:Y184" si="34">Y180</f>
        <v>45</v>
      </c>
    </row>
    <row r="180" spans="1:25" ht="60" customHeight="1" x14ac:dyDescent="0.2">
      <c r="A180" s="38" t="s">
        <v>508</v>
      </c>
      <c r="B180" s="21" t="s">
        <v>89</v>
      </c>
      <c r="C180" s="17" t="s">
        <v>12</v>
      </c>
      <c r="D180" s="17" t="s">
        <v>36</v>
      </c>
      <c r="E180" s="18"/>
      <c r="F180" s="14"/>
      <c r="G180" s="18">
        <f t="shared" si="33"/>
        <v>45</v>
      </c>
      <c r="Y180" s="18">
        <f t="shared" si="34"/>
        <v>45</v>
      </c>
    </row>
    <row r="181" spans="1:25" ht="85.5" customHeight="1" x14ac:dyDescent="0.2">
      <c r="A181" s="47" t="s">
        <v>563</v>
      </c>
      <c r="B181" s="21" t="s">
        <v>89</v>
      </c>
      <c r="C181" s="17" t="s">
        <v>12</v>
      </c>
      <c r="D181" s="17" t="s">
        <v>36</v>
      </c>
      <c r="E181" s="18" t="s">
        <v>224</v>
      </c>
      <c r="F181" s="14"/>
      <c r="G181" s="18">
        <f t="shared" si="33"/>
        <v>45</v>
      </c>
      <c r="Y181" s="18">
        <f t="shared" si="34"/>
        <v>45</v>
      </c>
    </row>
    <row r="182" spans="1:25" ht="49.9" customHeight="1" x14ac:dyDescent="0.2">
      <c r="A182" s="22" t="s">
        <v>574</v>
      </c>
      <c r="B182" s="21" t="s">
        <v>89</v>
      </c>
      <c r="C182" s="17" t="s">
        <v>12</v>
      </c>
      <c r="D182" s="17" t="s">
        <v>36</v>
      </c>
      <c r="E182" s="18" t="s">
        <v>525</v>
      </c>
      <c r="F182" s="14"/>
      <c r="G182" s="18">
        <f t="shared" si="33"/>
        <v>45</v>
      </c>
      <c r="Y182" s="18">
        <f t="shared" si="34"/>
        <v>45</v>
      </c>
    </row>
    <row r="183" spans="1:25" ht="46.15" customHeight="1" x14ac:dyDescent="0.2">
      <c r="A183" s="22" t="s">
        <v>575</v>
      </c>
      <c r="B183" s="21" t="s">
        <v>89</v>
      </c>
      <c r="C183" s="17" t="s">
        <v>12</v>
      </c>
      <c r="D183" s="17" t="s">
        <v>36</v>
      </c>
      <c r="E183" s="18" t="s">
        <v>526</v>
      </c>
      <c r="F183" s="14"/>
      <c r="G183" s="18">
        <f t="shared" si="33"/>
        <v>45</v>
      </c>
      <c r="Y183" s="18">
        <f t="shared" si="34"/>
        <v>45</v>
      </c>
    </row>
    <row r="184" spans="1:25" ht="29.45" customHeight="1" x14ac:dyDescent="0.2">
      <c r="A184" s="48" t="s">
        <v>312</v>
      </c>
      <c r="B184" s="21" t="s">
        <v>89</v>
      </c>
      <c r="C184" s="17" t="s">
        <v>12</v>
      </c>
      <c r="D184" s="17" t="s">
        <v>36</v>
      </c>
      <c r="E184" s="18" t="s">
        <v>526</v>
      </c>
      <c r="F184" s="14">
        <v>200</v>
      </c>
      <c r="G184" s="18">
        <f t="shared" si="33"/>
        <v>45</v>
      </c>
      <c r="Y184" s="18">
        <f t="shared" si="34"/>
        <v>45</v>
      </c>
    </row>
    <row r="185" spans="1:25" ht="29.45" customHeight="1" x14ac:dyDescent="0.2">
      <c r="A185" s="48" t="s">
        <v>313</v>
      </c>
      <c r="B185" s="21" t="s">
        <v>89</v>
      </c>
      <c r="C185" s="17" t="s">
        <v>12</v>
      </c>
      <c r="D185" s="17" t="s">
        <v>36</v>
      </c>
      <c r="E185" s="18" t="s">
        <v>526</v>
      </c>
      <c r="F185" s="14">
        <v>240</v>
      </c>
      <c r="G185" s="18">
        <v>45</v>
      </c>
      <c r="Y185" s="18">
        <v>45</v>
      </c>
    </row>
    <row r="186" spans="1:25" ht="20.45" customHeight="1" x14ac:dyDescent="0.2">
      <c r="A186" s="16" t="s">
        <v>45</v>
      </c>
      <c r="B186" s="21" t="s">
        <v>89</v>
      </c>
      <c r="C186" s="57" t="s">
        <v>2</v>
      </c>
      <c r="D186" s="57" t="s">
        <v>17</v>
      </c>
      <c r="E186" s="18"/>
      <c r="F186" s="14"/>
      <c r="G186" s="15">
        <f>G187+G193+G220+G238+G258+G268+G199+G207</f>
        <v>341169</v>
      </c>
      <c r="H186" s="15">
        <f t="shared" ref="H186:Y186" si="35">H187+H193+H220+H238+H258+H268+H199+H207</f>
        <v>1436</v>
      </c>
      <c r="I186" s="15">
        <f t="shared" si="35"/>
        <v>0</v>
      </c>
      <c r="J186" s="15">
        <f t="shared" si="35"/>
        <v>0</v>
      </c>
      <c r="K186" s="15">
        <f t="shared" si="35"/>
        <v>0</v>
      </c>
      <c r="L186" s="15">
        <f t="shared" si="35"/>
        <v>0</v>
      </c>
      <c r="M186" s="15">
        <f t="shared" si="35"/>
        <v>0</v>
      </c>
      <c r="N186" s="15">
        <f t="shared" si="35"/>
        <v>0</v>
      </c>
      <c r="O186" s="15">
        <f t="shared" si="35"/>
        <v>0</v>
      </c>
      <c r="P186" s="15">
        <f t="shared" si="35"/>
        <v>0</v>
      </c>
      <c r="Q186" s="15">
        <f t="shared" si="35"/>
        <v>0</v>
      </c>
      <c r="R186" s="15">
        <f t="shared" si="35"/>
        <v>0</v>
      </c>
      <c r="S186" s="15">
        <f t="shared" si="35"/>
        <v>0</v>
      </c>
      <c r="T186" s="15">
        <f t="shared" si="35"/>
        <v>0</v>
      </c>
      <c r="U186" s="15">
        <f t="shared" si="35"/>
        <v>0</v>
      </c>
      <c r="V186" s="15">
        <f t="shared" si="35"/>
        <v>0</v>
      </c>
      <c r="W186" s="15">
        <f t="shared" si="35"/>
        <v>0</v>
      </c>
      <c r="X186" s="15">
        <f t="shared" si="35"/>
        <v>0</v>
      </c>
      <c r="Y186" s="15">
        <f t="shared" si="35"/>
        <v>341176</v>
      </c>
    </row>
    <row r="187" spans="1:25" ht="26.45" hidden="1" customHeight="1" x14ac:dyDescent="0.2">
      <c r="A187" s="16" t="s">
        <v>90</v>
      </c>
      <c r="B187" s="21" t="s">
        <v>89</v>
      </c>
      <c r="C187" s="57" t="s">
        <v>2</v>
      </c>
      <c r="D187" s="57" t="s">
        <v>91</v>
      </c>
      <c r="E187" s="18"/>
      <c r="F187" s="14"/>
      <c r="G187" s="15">
        <f>G191</f>
        <v>0</v>
      </c>
      <c r="Y187" s="15">
        <f>Y191</f>
        <v>0</v>
      </c>
    </row>
    <row r="188" spans="1:25" ht="43.9" hidden="1" customHeight="1" x14ac:dyDescent="0.2">
      <c r="A188" s="63" t="s">
        <v>285</v>
      </c>
      <c r="B188" s="21" t="s">
        <v>89</v>
      </c>
      <c r="C188" s="57" t="s">
        <v>2</v>
      </c>
      <c r="D188" s="57" t="s">
        <v>91</v>
      </c>
      <c r="E188" s="43" t="s">
        <v>227</v>
      </c>
      <c r="F188" s="43"/>
      <c r="G188" s="15">
        <f>G191</f>
        <v>0</v>
      </c>
      <c r="Y188" s="15">
        <f>Y191</f>
        <v>0</v>
      </c>
    </row>
    <row r="189" spans="1:25" ht="28.9" hidden="1" customHeight="1" x14ac:dyDescent="0.2">
      <c r="A189" s="44" t="s">
        <v>286</v>
      </c>
      <c r="B189" s="21" t="s">
        <v>89</v>
      </c>
      <c r="C189" s="57" t="s">
        <v>2</v>
      </c>
      <c r="D189" s="57" t="s">
        <v>91</v>
      </c>
      <c r="E189" s="43" t="s">
        <v>227</v>
      </c>
      <c r="F189" s="57"/>
      <c r="G189" s="15">
        <f>G190</f>
        <v>0</v>
      </c>
      <c r="Y189" s="15">
        <f>Y190</f>
        <v>0</v>
      </c>
    </row>
    <row r="190" spans="1:25" ht="52.15" hidden="1" customHeight="1" x14ac:dyDescent="0.2">
      <c r="A190" s="47" t="s">
        <v>92</v>
      </c>
      <c r="B190" s="21" t="s">
        <v>89</v>
      </c>
      <c r="C190" s="43" t="s">
        <v>2</v>
      </c>
      <c r="D190" s="43" t="s">
        <v>91</v>
      </c>
      <c r="E190" s="43" t="s">
        <v>228</v>
      </c>
      <c r="F190" s="43"/>
      <c r="G190" s="15">
        <f>G191</f>
        <v>0</v>
      </c>
      <c r="Y190" s="15">
        <f>Y191</f>
        <v>0</v>
      </c>
    </row>
    <row r="191" spans="1:25" ht="45.6" hidden="1" customHeight="1" x14ac:dyDescent="0.2">
      <c r="A191" s="23" t="s">
        <v>65</v>
      </c>
      <c r="B191" s="21" t="s">
        <v>89</v>
      </c>
      <c r="C191" s="43" t="s">
        <v>2</v>
      </c>
      <c r="D191" s="43" t="s">
        <v>91</v>
      </c>
      <c r="E191" s="43" t="s">
        <v>228</v>
      </c>
      <c r="F191" s="43">
        <v>200</v>
      </c>
      <c r="G191" s="15"/>
      <c r="Y191" s="15"/>
    </row>
    <row r="192" spans="1:25" ht="41.45" hidden="1" customHeight="1" x14ac:dyDescent="0.2">
      <c r="A192" s="64" t="s">
        <v>226</v>
      </c>
      <c r="B192" s="21" t="s">
        <v>89</v>
      </c>
      <c r="C192" s="43" t="s">
        <v>2</v>
      </c>
      <c r="D192" s="43" t="s">
        <v>91</v>
      </c>
      <c r="E192" s="43" t="s">
        <v>228</v>
      </c>
      <c r="F192" s="43">
        <v>240</v>
      </c>
      <c r="G192" s="15"/>
      <c r="Y192" s="15"/>
    </row>
    <row r="193" spans="1:25" hidden="1" x14ac:dyDescent="0.2">
      <c r="A193" s="38" t="s">
        <v>32</v>
      </c>
      <c r="B193" s="21" t="s">
        <v>89</v>
      </c>
      <c r="C193" s="17" t="s">
        <v>2</v>
      </c>
      <c r="D193" s="17" t="s">
        <v>16</v>
      </c>
      <c r="E193" s="18"/>
      <c r="F193" s="14"/>
      <c r="G193" s="18">
        <f>G197</f>
        <v>0</v>
      </c>
      <c r="Y193" s="18">
        <f>Y197</f>
        <v>0</v>
      </c>
    </row>
    <row r="194" spans="1:25" ht="38.25" hidden="1" x14ac:dyDescent="0.2">
      <c r="A194" s="63" t="s">
        <v>285</v>
      </c>
      <c r="B194" s="21" t="s">
        <v>89</v>
      </c>
      <c r="C194" s="57" t="s">
        <v>2</v>
      </c>
      <c r="D194" s="57" t="s">
        <v>16</v>
      </c>
      <c r="E194" s="43" t="s">
        <v>229</v>
      </c>
      <c r="F194" s="43"/>
      <c r="G194" s="51">
        <f>G195</f>
        <v>0</v>
      </c>
      <c r="Y194" s="51">
        <f>Y195</f>
        <v>0</v>
      </c>
    </row>
    <row r="195" spans="1:25" ht="38.25" hidden="1" x14ac:dyDescent="0.2">
      <c r="A195" s="63" t="s">
        <v>293</v>
      </c>
      <c r="B195" s="21" t="s">
        <v>89</v>
      </c>
      <c r="C195" s="57" t="s">
        <v>2</v>
      </c>
      <c r="D195" s="57" t="s">
        <v>16</v>
      </c>
      <c r="E195" s="43" t="s">
        <v>230</v>
      </c>
      <c r="F195" s="43"/>
      <c r="G195" s="51">
        <f>G196</f>
        <v>0</v>
      </c>
      <c r="Y195" s="51">
        <f>Y196</f>
        <v>0</v>
      </c>
    </row>
    <row r="196" spans="1:25" ht="51" hidden="1" x14ac:dyDescent="0.2">
      <c r="A196" s="44" t="s">
        <v>76</v>
      </c>
      <c r="B196" s="21" t="s">
        <v>89</v>
      </c>
      <c r="C196" s="43" t="s">
        <v>2</v>
      </c>
      <c r="D196" s="43" t="s">
        <v>16</v>
      </c>
      <c r="E196" s="43" t="s">
        <v>230</v>
      </c>
      <c r="F196" s="43"/>
      <c r="G196" s="51">
        <f>G197</f>
        <v>0</v>
      </c>
      <c r="Y196" s="51">
        <f>Y197</f>
        <v>0</v>
      </c>
    </row>
    <row r="197" spans="1:25" ht="38.25" hidden="1" x14ac:dyDescent="0.2">
      <c r="A197" s="23" t="s">
        <v>312</v>
      </c>
      <c r="B197" s="21" t="s">
        <v>89</v>
      </c>
      <c r="C197" s="43" t="s">
        <v>2</v>
      </c>
      <c r="D197" s="43" t="s">
        <v>16</v>
      </c>
      <c r="E197" s="43" t="s">
        <v>230</v>
      </c>
      <c r="F197" s="43">
        <v>200</v>
      </c>
      <c r="G197" s="51">
        <f>G198</f>
        <v>0</v>
      </c>
      <c r="Y197" s="51">
        <f>Y198</f>
        <v>0</v>
      </c>
    </row>
    <row r="198" spans="1:25" ht="38.25" hidden="1" x14ac:dyDescent="0.2">
      <c r="A198" s="23" t="s">
        <v>313</v>
      </c>
      <c r="B198" s="21" t="s">
        <v>89</v>
      </c>
      <c r="C198" s="43" t="s">
        <v>2</v>
      </c>
      <c r="D198" s="43" t="s">
        <v>16</v>
      </c>
      <c r="E198" s="43" t="s">
        <v>230</v>
      </c>
      <c r="F198" s="43">
        <v>240</v>
      </c>
      <c r="G198" s="51"/>
      <c r="Y198" s="51"/>
    </row>
    <row r="199" spans="1:25" ht="24" customHeight="1" x14ac:dyDescent="0.2">
      <c r="A199" s="65" t="s">
        <v>463</v>
      </c>
      <c r="B199" s="21" t="s">
        <v>89</v>
      </c>
      <c r="C199" s="43" t="s">
        <v>2</v>
      </c>
      <c r="D199" s="57" t="s">
        <v>28</v>
      </c>
      <c r="E199" s="43"/>
      <c r="F199" s="43"/>
      <c r="G199" s="51">
        <f t="shared" ref="G199:H205" si="36">G200</f>
        <v>7594</v>
      </c>
      <c r="H199" s="51">
        <f t="shared" si="36"/>
        <v>1436</v>
      </c>
      <c r="Y199" s="51">
        <f>Y200</f>
        <v>7594</v>
      </c>
    </row>
    <row r="200" spans="1:25" ht="54" customHeight="1" x14ac:dyDescent="0.2">
      <c r="A200" s="66" t="s">
        <v>544</v>
      </c>
      <c r="B200" s="21" t="s">
        <v>89</v>
      </c>
      <c r="C200" s="43" t="s">
        <v>2</v>
      </c>
      <c r="D200" s="57" t="s">
        <v>28</v>
      </c>
      <c r="E200" s="43" t="s">
        <v>229</v>
      </c>
      <c r="F200" s="43"/>
      <c r="G200" s="51">
        <f t="shared" si="36"/>
        <v>7594</v>
      </c>
      <c r="H200" s="51">
        <f t="shared" si="36"/>
        <v>1436</v>
      </c>
      <c r="Y200" s="51">
        <f>Y201</f>
        <v>7594</v>
      </c>
    </row>
    <row r="201" spans="1:25" ht="45.6" customHeight="1" x14ac:dyDescent="0.2">
      <c r="A201" s="67" t="s">
        <v>564</v>
      </c>
      <c r="B201" s="21" t="s">
        <v>89</v>
      </c>
      <c r="C201" s="43" t="s">
        <v>2</v>
      </c>
      <c r="D201" s="57" t="s">
        <v>28</v>
      </c>
      <c r="E201" s="43" t="s">
        <v>260</v>
      </c>
      <c r="F201" s="43"/>
      <c r="G201" s="51">
        <f t="shared" si="36"/>
        <v>7594</v>
      </c>
      <c r="H201" s="51">
        <f t="shared" si="36"/>
        <v>1436</v>
      </c>
      <c r="Y201" s="51">
        <f>Y202</f>
        <v>7594</v>
      </c>
    </row>
    <row r="202" spans="1:25" ht="46.9" customHeight="1" x14ac:dyDescent="0.2">
      <c r="A202" s="68" t="s">
        <v>565</v>
      </c>
      <c r="B202" s="21" t="s">
        <v>89</v>
      </c>
      <c r="C202" s="43" t="s">
        <v>2</v>
      </c>
      <c r="D202" s="57" t="s">
        <v>28</v>
      </c>
      <c r="E202" s="43" t="s">
        <v>464</v>
      </c>
      <c r="F202" s="43"/>
      <c r="G202" s="51">
        <f>G205+G203</f>
        <v>7594</v>
      </c>
      <c r="H202" s="51">
        <f t="shared" ref="H202:Y202" si="37">H205+H203</f>
        <v>1436</v>
      </c>
      <c r="I202" s="51">
        <f t="shared" si="37"/>
        <v>0</v>
      </c>
      <c r="J202" s="51">
        <f t="shared" si="37"/>
        <v>0</v>
      </c>
      <c r="K202" s="51">
        <f t="shared" si="37"/>
        <v>0</v>
      </c>
      <c r="L202" s="51">
        <f t="shared" si="37"/>
        <v>0</v>
      </c>
      <c r="M202" s="51">
        <f t="shared" si="37"/>
        <v>0</v>
      </c>
      <c r="N202" s="51">
        <f t="shared" si="37"/>
        <v>0</v>
      </c>
      <c r="O202" s="51">
        <f t="shared" si="37"/>
        <v>0</v>
      </c>
      <c r="P202" s="51">
        <f t="shared" si="37"/>
        <v>0</v>
      </c>
      <c r="Q202" s="51">
        <f t="shared" si="37"/>
        <v>0</v>
      </c>
      <c r="R202" s="51">
        <f t="shared" si="37"/>
        <v>0</v>
      </c>
      <c r="S202" s="51">
        <f t="shared" si="37"/>
        <v>0</v>
      </c>
      <c r="T202" s="51">
        <f t="shared" si="37"/>
        <v>0</v>
      </c>
      <c r="U202" s="51">
        <f t="shared" si="37"/>
        <v>0</v>
      </c>
      <c r="V202" s="51">
        <f t="shared" si="37"/>
        <v>0</v>
      </c>
      <c r="W202" s="51">
        <f t="shared" si="37"/>
        <v>0</v>
      </c>
      <c r="X202" s="51">
        <f t="shared" si="37"/>
        <v>0</v>
      </c>
      <c r="Y202" s="51">
        <f t="shared" si="37"/>
        <v>7594</v>
      </c>
    </row>
    <row r="203" spans="1:25" ht="96" customHeight="1" x14ac:dyDescent="0.2">
      <c r="A203" s="24" t="s">
        <v>88</v>
      </c>
      <c r="B203" s="21" t="s">
        <v>89</v>
      </c>
      <c r="C203" s="43" t="s">
        <v>2</v>
      </c>
      <c r="D203" s="57" t="s">
        <v>28</v>
      </c>
      <c r="E203" s="43" t="s">
        <v>464</v>
      </c>
      <c r="F203" s="43">
        <v>100</v>
      </c>
      <c r="G203" s="51">
        <f>G204</f>
        <v>2348</v>
      </c>
      <c r="H203" s="51"/>
      <c r="Y203" s="51">
        <f>Y204</f>
        <v>2348</v>
      </c>
    </row>
    <row r="204" spans="1:25" ht="31.9" customHeight="1" x14ac:dyDescent="0.2">
      <c r="A204" s="24" t="s">
        <v>231</v>
      </c>
      <c r="B204" s="21" t="s">
        <v>89</v>
      </c>
      <c r="C204" s="43" t="s">
        <v>2</v>
      </c>
      <c r="D204" s="57" t="s">
        <v>28</v>
      </c>
      <c r="E204" s="43" t="s">
        <v>464</v>
      </c>
      <c r="F204" s="43">
        <v>110</v>
      </c>
      <c r="G204" s="51">
        <v>2348</v>
      </c>
      <c r="H204" s="51"/>
      <c r="Y204" s="51">
        <v>2348</v>
      </c>
    </row>
    <row r="205" spans="1:25" ht="38.25" x14ac:dyDescent="0.2">
      <c r="A205" s="48" t="s">
        <v>312</v>
      </c>
      <c r="B205" s="21" t="s">
        <v>89</v>
      </c>
      <c r="C205" s="43" t="s">
        <v>2</v>
      </c>
      <c r="D205" s="57" t="s">
        <v>28</v>
      </c>
      <c r="E205" s="43" t="s">
        <v>464</v>
      </c>
      <c r="F205" s="43">
        <v>200</v>
      </c>
      <c r="G205" s="51">
        <f t="shared" si="36"/>
        <v>5246</v>
      </c>
      <c r="H205" s="51">
        <f t="shared" si="36"/>
        <v>1436</v>
      </c>
      <c r="Y205" s="51">
        <f>Y206</f>
        <v>5246</v>
      </c>
    </row>
    <row r="206" spans="1:25" ht="38.25" x14ac:dyDescent="0.2">
      <c r="A206" s="69" t="s">
        <v>313</v>
      </c>
      <c r="B206" s="21" t="s">
        <v>89</v>
      </c>
      <c r="C206" s="70" t="s">
        <v>2</v>
      </c>
      <c r="D206" s="71" t="s">
        <v>28</v>
      </c>
      <c r="E206" s="70" t="s">
        <v>464</v>
      </c>
      <c r="F206" s="70">
        <v>240</v>
      </c>
      <c r="G206" s="51">
        <v>5246</v>
      </c>
      <c r="H206" s="51">
        <v>1436</v>
      </c>
      <c r="Y206" s="51">
        <v>5246</v>
      </c>
    </row>
    <row r="207" spans="1:25" ht="20.45" hidden="1" customHeight="1" x14ac:dyDescent="0.2">
      <c r="A207" s="72" t="s">
        <v>90</v>
      </c>
      <c r="B207" s="21" t="s">
        <v>89</v>
      </c>
      <c r="C207" s="43" t="s">
        <v>2</v>
      </c>
      <c r="D207" s="57" t="s">
        <v>91</v>
      </c>
      <c r="E207" s="70"/>
      <c r="F207" s="70"/>
      <c r="G207" s="51">
        <f>G208</f>
        <v>0</v>
      </c>
      <c r="H207" s="51">
        <f t="shared" ref="H207:Y207" si="38">H208</f>
        <v>0</v>
      </c>
      <c r="I207" s="51">
        <f t="shared" si="38"/>
        <v>0</v>
      </c>
      <c r="J207" s="51">
        <f t="shared" si="38"/>
        <v>0</v>
      </c>
      <c r="K207" s="51">
        <f t="shared" si="38"/>
        <v>0</v>
      </c>
      <c r="L207" s="51">
        <f t="shared" si="38"/>
        <v>0</v>
      </c>
      <c r="M207" s="51">
        <f t="shared" si="38"/>
        <v>0</v>
      </c>
      <c r="N207" s="51">
        <f t="shared" si="38"/>
        <v>0</v>
      </c>
      <c r="O207" s="51">
        <f t="shared" si="38"/>
        <v>0</v>
      </c>
      <c r="P207" s="51">
        <f t="shared" si="38"/>
        <v>0</v>
      </c>
      <c r="Q207" s="51">
        <f t="shared" si="38"/>
        <v>0</v>
      </c>
      <c r="R207" s="51">
        <f t="shared" si="38"/>
        <v>0</v>
      </c>
      <c r="S207" s="51">
        <f t="shared" si="38"/>
        <v>0</v>
      </c>
      <c r="T207" s="51">
        <f t="shared" si="38"/>
        <v>0</v>
      </c>
      <c r="U207" s="51">
        <f t="shared" si="38"/>
        <v>0</v>
      </c>
      <c r="V207" s="51">
        <f t="shared" si="38"/>
        <v>0</v>
      </c>
      <c r="W207" s="51">
        <f t="shared" si="38"/>
        <v>0</v>
      </c>
      <c r="X207" s="51">
        <f t="shared" si="38"/>
        <v>0</v>
      </c>
      <c r="Y207" s="51">
        <f t="shared" si="38"/>
        <v>0</v>
      </c>
    </row>
    <row r="208" spans="1:25" ht="31.9" hidden="1" customHeight="1" x14ac:dyDescent="0.2">
      <c r="A208" s="73"/>
      <c r="B208" s="21"/>
      <c r="C208" s="74"/>
      <c r="D208" s="75"/>
      <c r="E208" s="76"/>
      <c r="F208" s="70"/>
      <c r="G208" s="51"/>
      <c r="H208" s="51"/>
      <c r="Y208" s="51"/>
    </row>
    <row r="209" spans="1:25" ht="34.9" hidden="1" customHeight="1" x14ac:dyDescent="0.2">
      <c r="A209" s="77"/>
      <c r="B209" s="21"/>
      <c r="C209" s="78"/>
      <c r="D209" s="79"/>
      <c r="E209" s="78"/>
      <c r="F209" s="78"/>
      <c r="G209" s="51"/>
      <c r="H209" s="51"/>
      <c r="Y209" s="51"/>
    </row>
    <row r="210" spans="1:25" ht="30.6" hidden="1" customHeight="1" x14ac:dyDescent="0.2">
      <c r="A210" s="80"/>
      <c r="B210" s="21"/>
      <c r="C210" s="76"/>
      <c r="D210" s="81"/>
      <c r="E210" s="78"/>
      <c r="F210" s="76"/>
      <c r="G210" s="51"/>
      <c r="H210" s="51"/>
      <c r="Y210" s="51"/>
    </row>
    <row r="211" spans="1:25" ht="45" hidden="1" customHeight="1" x14ac:dyDescent="0.2">
      <c r="A211" s="82"/>
      <c r="B211" s="21"/>
      <c r="C211" s="76"/>
      <c r="D211" s="81"/>
      <c r="E211" s="78"/>
      <c r="F211" s="43"/>
      <c r="G211" s="51"/>
      <c r="Y211" s="51"/>
    </row>
    <row r="212" spans="1:25" ht="37.9" hidden="1" customHeight="1" x14ac:dyDescent="0.2">
      <c r="A212" s="72"/>
      <c r="B212" s="21"/>
      <c r="C212" s="83"/>
      <c r="D212" s="84"/>
      <c r="E212" s="83"/>
      <c r="F212" s="70"/>
      <c r="G212" s="51"/>
      <c r="Y212" s="51"/>
    </row>
    <row r="213" spans="1:25" ht="54.6" hidden="1" customHeight="1" x14ac:dyDescent="0.2">
      <c r="A213" s="22"/>
      <c r="B213" s="21"/>
      <c r="C213" s="85"/>
      <c r="D213" s="76"/>
      <c r="E213" s="86"/>
      <c r="F213" s="43"/>
      <c r="G213" s="51"/>
      <c r="Y213" s="51"/>
    </row>
    <row r="214" spans="1:25" ht="46.15" hidden="1" customHeight="1" x14ac:dyDescent="0.2">
      <c r="A214" s="87"/>
      <c r="B214" s="21"/>
      <c r="C214" s="85"/>
      <c r="D214" s="76"/>
      <c r="E214" s="86"/>
      <c r="F214" s="76"/>
      <c r="G214" s="51"/>
      <c r="Y214" s="51"/>
    </row>
    <row r="215" spans="1:25" hidden="1" x14ac:dyDescent="0.2">
      <c r="A215" s="23"/>
      <c r="B215" s="21"/>
      <c r="C215" s="85"/>
      <c r="D215" s="76"/>
      <c r="E215" s="86"/>
      <c r="F215" s="76"/>
      <c r="G215" s="51"/>
      <c r="Y215" s="51"/>
    </row>
    <row r="216" spans="1:25" ht="22.9" hidden="1" customHeight="1" x14ac:dyDescent="0.2">
      <c r="A216" s="23"/>
      <c r="B216" s="21"/>
      <c r="C216" s="85"/>
      <c r="D216" s="76"/>
      <c r="E216" s="86"/>
      <c r="F216" s="76"/>
      <c r="G216" s="51"/>
      <c r="Y216" s="51"/>
    </row>
    <row r="217" spans="1:25" hidden="1" x14ac:dyDescent="0.2">
      <c r="A217" s="23"/>
      <c r="B217" s="21"/>
      <c r="C217" s="43"/>
      <c r="D217" s="43"/>
      <c r="E217" s="43"/>
      <c r="F217" s="43"/>
      <c r="G217" s="51"/>
      <c r="Y217" s="51"/>
    </row>
    <row r="218" spans="1:25" hidden="1" x14ac:dyDescent="0.2">
      <c r="A218" s="23"/>
      <c r="B218" s="21"/>
      <c r="C218" s="43"/>
      <c r="D218" s="43"/>
      <c r="E218" s="43"/>
      <c r="F218" s="43"/>
      <c r="G218" s="51"/>
      <c r="Y218" s="51"/>
    </row>
    <row r="219" spans="1:25" hidden="1" x14ac:dyDescent="0.2">
      <c r="A219" s="23"/>
      <c r="B219" s="21"/>
      <c r="C219" s="43"/>
      <c r="D219" s="43"/>
      <c r="E219" s="43"/>
      <c r="F219" s="43"/>
      <c r="G219" s="51"/>
      <c r="Y219" s="51"/>
    </row>
    <row r="220" spans="1:25" ht="25.9" customHeight="1" x14ac:dyDescent="0.2">
      <c r="A220" s="38" t="s">
        <v>33</v>
      </c>
      <c r="B220" s="21" t="s">
        <v>89</v>
      </c>
      <c r="C220" s="17" t="s">
        <v>2</v>
      </c>
      <c r="D220" s="17" t="s">
        <v>21</v>
      </c>
      <c r="E220" s="18"/>
      <c r="F220" s="14"/>
      <c r="G220" s="18">
        <f>G221</f>
        <v>188539</v>
      </c>
      <c r="Y220" s="18">
        <f>Y221</f>
        <v>188540</v>
      </c>
    </row>
    <row r="221" spans="1:25" ht="38.25" x14ac:dyDescent="0.2">
      <c r="A221" s="63" t="s">
        <v>236</v>
      </c>
      <c r="B221" s="21" t="s">
        <v>89</v>
      </c>
      <c r="C221" s="43" t="s">
        <v>2</v>
      </c>
      <c r="D221" s="43" t="s">
        <v>21</v>
      </c>
      <c r="E221" s="43" t="s">
        <v>232</v>
      </c>
      <c r="F221" s="43"/>
      <c r="G221" s="51">
        <f>G222+G226</f>
        <v>188539</v>
      </c>
      <c r="H221" s="51">
        <f t="shared" ref="H221:Y221" si="39">H222+H226</f>
        <v>0</v>
      </c>
      <c r="I221" s="51">
        <f t="shared" si="39"/>
        <v>0</v>
      </c>
      <c r="J221" s="51">
        <f t="shared" si="39"/>
        <v>0</v>
      </c>
      <c r="K221" s="51">
        <f t="shared" si="39"/>
        <v>0</v>
      </c>
      <c r="L221" s="51">
        <f t="shared" si="39"/>
        <v>0</v>
      </c>
      <c r="M221" s="51">
        <f t="shared" si="39"/>
        <v>0</v>
      </c>
      <c r="N221" s="51">
        <f t="shared" si="39"/>
        <v>0</v>
      </c>
      <c r="O221" s="51">
        <f t="shared" si="39"/>
        <v>0</v>
      </c>
      <c r="P221" s="51">
        <f t="shared" si="39"/>
        <v>0</v>
      </c>
      <c r="Q221" s="51">
        <f t="shared" si="39"/>
        <v>0</v>
      </c>
      <c r="R221" s="51">
        <f t="shared" si="39"/>
        <v>0</v>
      </c>
      <c r="S221" s="51">
        <f t="shared" si="39"/>
        <v>0</v>
      </c>
      <c r="T221" s="51">
        <f t="shared" si="39"/>
        <v>0</v>
      </c>
      <c r="U221" s="51">
        <f t="shared" si="39"/>
        <v>0</v>
      </c>
      <c r="V221" s="51">
        <f t="shared" si="39"/>
        <v>0</v>
      </c>
      <c r="W221" s="51">
        <f t="shared" si="39"/>
        <v>0</v>
      </c>
      <c r="X221" s="51">
        <f t="shared" si="39"/>
        <v>0</v>
      </c>
      <c r="Y221" s="51">
        <f t="shared" si="39"/>
        <v>188540</v>
      </c>
    </row>
    <row r="222" spans="1:25" ht="51" customHeight="1" x14ac:dyDescent="0.2">
      <c r="A222" s="44" t="s">
        <v>566</v>
      </c>
      <c r="B222" s="21" t="s">
        <v>89</v>
      </c>
      <c r="C222" s="43" t="s">
        <v>2</v>
      </c>
      <c r="D222" s="43" t="s">
        <v>21</v>
      </c>
      <c r="E222" s="43" t="s">
        <v>234</v>
      </c>
      <c r="F222" s="43"/>
      <c r="G222" s="51">
        <f>G223</f>
        <v>187664</v>
      </c>
      <c r="Y222" s="51">
        <f>Y223</f>
        <v>187664</v>
      </c>
    </row>
    <row r="223" spans="1:25" ht="52.15" customHeight="1" x14ac:dyDescent="0.2">
      <c r="A223" s="44" t="s">
        <v>492</v>
      </c>
      <c r="B223" s="21" t="s">
        <v>89</v>
      </c>
      <c r="C223" s="43" t="s">
        <v>2</v>
      </c>
      <c r="D223" s="43" t="s">
        <v>21</v>
      </c>
      <c r="E223" s="43" t="s">
        <v>235</v>
      </c>
      <c r="F223" s="43"/>
      <c r="G223" s="51">
        <f>G224</f>
        <v>187664</v>
      </c>
      <c r="Y223" s="51">
        <f>Y224</f>
        <v>187664</v>
      </c>
    </row>
    <row r="224" spans="1:25" ht="44.45" customHeight="1" x14ac:dyDescent="0.2">
      <c r="A224" s="23" t="s">
        <v>312</v>
      </c>
      <c r="B224" s="21" t="s">
        <v>89</v>
      </c>
      <c r="C224" s="43" t="s">
        <v>2</v>
      </c>
      <c r="D224" s="43" t="s">
        <v>21</v>
      </c>
      <c r="E224" s="43" t="s">
        <v>235</v>
      </c>
      <c r="F224" s="43">
        <v>200</v>
      </c>
      <c r="G224" s="51">
        <f>G225</f>
        <v>187664</v>
      </c>
      <c r="H224" s="51">
        <f t="shared" ref="H224:Y224" si="40">H225</f>
        <v>0</v>
      </c>
      <c r="I224" s="51">
        <f t="shared" si="40"/>
        <v>0</v>
      </c>
      <c r="J224" s="51">
        <f t="shared" si="40"/>
        <v>0</v>
      </c>
      <c r="K224" s="51">
        <f t="shared" si="40"/>
        <v>0</v>
      </c>
      <c r="L224" s="51">
        <f t="shared" si="40"/>
        <v>0</v>
      </c>
      <c r="M224" s="51">
        <f t="shared" si="40"/>
        <v>0</v>
      </c>
      <c r="N224" s="51">
        <f t="shared" si="40"/>
        <v>0</v>
      </c>
      <c r="O224" s="51">
        <f t="shared" si="40"/>
        <v>0</v>
      </c>
      <c r="P224" s="51">
        <f t="shared" si="40"/>
        <v>0</v>
      </c>
      <c r="Q224" s="51">
        <f t="shared" si="40"/>
        <v>0</v>
      </c>
      <c r="R224" s="51">
        <f t="shared" si="40"/>
        <v>0</v>
      </c>
      <c r="S224" s="51">
        <f t="shared" si="40"/>
        <v>0</v>
      </c>
      <c r="T224" s="51">
        <f t="shared" si="40"/>
        <v>0</v>
      </c>
      <c r="U224" s="51">
        <f t="shared" si="40"/>
        <v>0</v>
      </c>
      <c r="V224" s="51">
        <f t="shared" si="40"/>
        <v>0</v>
      </c>
      <c r="W224" s="51">
        <f t="shared" si="40"/>
        <v>0</v>
      </c>
      <c r="X224" s="51">
        <f t="shared" si="40"/>
        <v>0</v>
      </c>
      <c r="Y224" s="51">
        <f t="shared" si="40"/>
        <v>187664</v>
      </c>
    </row>
    <row r="225" spans="1:25" ht="48" customHeight="1" x14ac:dyDescent="0.2">
      <c r="A225" s="23" t="s">
        <v>313</v>
      </c>
      <c r="B225" s="21" t="s">
        <v>89</v>
      </c>
      <c r="C225" s="43" t="s">
        <v>2</v>
      </c>
      <c r="D225" s="43" t="s">
        <v>21</v>
      </c>
      <c r="E225" s="43" t="s">
        <v>235</v>
      </c>
      <c r="F225" s="43">
        <v>240</v>
      </c>
      <c r="G225" s="51">
        <v>187664</v>
      </c>
      <c r="Y225" s="51">
        <v>187664</v>
      </c>
    </row>
    <row r="226" spans="1:25" ht="51" x14ac:dyDescent="0.2">
      <c r="A226" s="44" t="s">
        <v>567</v>
      </c>
      <c r="B226" s="21" t="s">
        <v>89</v>
      </c>
      <c r="C226" s="43" t="s">
        <v>2</v>
      </c>
      <c r="D226" s="43" t="s">
        <v>21</v>
      </c>
      <c r="E226" s="43" t="s">
        <v>233</v>
      </c>
      <c r="F226" s="43"/>
      <c r="G226" s="51">
        <f>G227</f>
        <v>875</v>
      </c>
      <c r="Y226" s="51">
        <f>Y227</f>
        <v>876</v>
      </c>
    </row>
    <row r="227" spans="1:25" ht="76.5" x14ac:dyDescent="0.2">
      <c r="A227" s="44" t="s">
        <v>391</v>
      </c>
      <c r="B227" s="21" t="s">
        <v>89</v>
      </c>
      <c r="C227" s="43" t="s">
        <v>2</v>
      </c>
      <c r="D227" s="43" t="s">
        <v>21</v>
      </c>
      <c r="E227" s="43" t="s">
        <v>278</v>
      </c>
      <c r="F227" s="43"/>
      <c r="G227" s="51">
        <f>G228</f>
        <v>875</v>
      </c>
      <c r="Y227" s="51">
        <f>Y228</f>
        <v>876</v>
      </c>
    </row>
    <row r="228" spans="1:25" ht="89.25" x14ac:dyDescent="0.2">
      <c r="A228" s="24" t="s">
        <v>88</v>
      </c>
      <c r="B228" s="21" t="s">
        <v>89</v>
      </c>
      <c r="C228" s="43" t="s">
        <v>2</v>
      </c>
      <c r="D228" s="43" t="s">
        <v>21</v>
      </c>
      <c r="E228" s="43" t="s">
        <v>278</v>
      </c>
      <c r="F228" s="43">
        <v>100</v>
      </c>
      <c r="G228" s="51">
        <f>G229</f>
        <v>875</v>
      </c>
      <c r="Y228" s="51">
        <f>Y229</f>
        <v>876</v>
      </c>
    </row>
    <row r="229" spans="1:25" ht="38.25" x14ac:dyDescent="0.2">
      <c r="A229" s="24" t="s">
        <v>194</v>
      </c>
      <c r="B229" s="21" t="s">
        <v>89</v>
      </c>
      <c r="C229" s="43" t="s">
        <v>2</v>
      </c>
      <c r="D229" s="43" t="s">
        <v>21</v>
      </c>
      <c r="E229" s="43" t="s">
        <v>278</v>
      </c>
      <c r="F229" s="43">
        <v>120</v>
      </c>
      <c r="G229" s="51">
        <v>875</v>
      </c>
      <c r="Y229" s="51">
        <v>876</v>
      </c>
    </row>
    <row r="230" spans="1:25" hidden="1" x14ac:dyDescent="0.2">
      <c r="F230" s="1"/>
    </row>
    <row r="231" spans="1:25" hidden="1" x14ac:dyDescent="0.2">
      <c r="F231" s="1"/>
    </row>
    <row r="232" spans="1:25" hidden="1" x14ac:dyDescent="0.2">
      <c r="F232" s="1"/>
    </row>
    <row r="233" spans="1:25" hidden="1" x14ac:dyDescent="0.2">
      <c r="F233" s="1"/>
    </row>
    <row r="234" spans="1:25" ht="42.6" hidden="1" customHeight="1" x14ac:dyDescent="0.2">
      <c r="A234" s="88"/>
      <c r="B234" s="21"/>
      <c r="C234" s="43"/>
      <c r="D234" s="43"/>
      <c r="E234" s="43"/>
      <c r="F234" s="43"/>
      <c r="G234" s="51"/>
      <c r="Y234" s="51"/>
    </row>
    <row r="235" spans="1:25" hidden="1" x14ac:dyDescent="0.2">
      <c r="A235" s="44"/>
      <c r="B235" s="21"/>
      <c r="C235" s="43"/>
      <c r="D235" s="43"/>
      <c r="E235" s="43"/>
      <c r="F235" s="43"/>
      <c r="G235" s="51"/>
      <c r="Y235" s="51"/>
    </row>
    <row r="236" spans="1:25" ht="42.6" hidden="1" customHeight="1" x14ac:dyDescent="0.2">
      <c r="A236" s="24"/>
      <c r="B236" s="21"/>
      <c r="C236" s="43"/>
      <c r="D236" s="43"/>
      <c r="E236" s="43"/>
      <c r="F236" s="43"/>
      <c r="G236" s="51"/>
      <c r="Y236" s="51"/>
    </row>
    <row r="237" spans="1:25" hidden="1" x14ac:dyDescent="0.2">
      <c r="A237" s="64"/>
      <c r="B237" s="21"/>
      <c r="C237" s="43"/>
      <c r="D237" s="43"/>
      <c r="E237" s="43"/>
      <c r="F237" s="43"/>
      <c r="G237" s="51"/>
      <c r="Y237" s="51"/>
    </row>
    <row r="238" spans="1:25" ht="28.9" customHeight="1" x14ac:dyDescent="0.2">
      <c r="A238" s="38" t="s">
        <v>94</v>
      </c>
      <c r="B238" s="21" t="s">
        <v>89</v>
      </c>
      <c r="C238" s="17" t="s">
        <v>2</v>
      </c>
      <c r="D238" s="17" t="s">
        <v>20</v>
      </c>
      <c r="E238" s="17"/>
      <c r="F238" s="21"/>
      <c r="G238" s="18">
        <f>G239</f>
        <v>139786</v>
      </c>
      <c r="Y238" s="18">
        <f>Y239</f>
        <v>139786</v>
      </c>
    </row>
    <row r="239" spans="1:25" ht="64.150000000000006" customHeight="1" x14ac:dyDescent="0.2">
      <c r="A239" s="89" t="s">
        <v>545</v>
      </c>
      <c r="B239" s="21" t="s">
        <v>89</v>
      </c>
      <c r="C239" s="43" t="s">
        <v>2</v>
      </c>
      <c r="D239" s="43" t="s">
        <v>20</v>
      </c>
      <c r="E239" s="90" t="s">
        <v>229</v>
      </c>
      <c r="F239" s="43"/>
      <c r="G239" s="51">
        <f>G240+G244+G248+G265</f>
        <v>139786</v>
      </c>
      <c r="H239" s="51">
        <f t="shared" ref="H239:Y239" si="41">H240+H244+H248+H265</f>
        <v>0</v>
      </c>
      <c r="I239" s="51">
        <f t="shared" si="41"/>
        <v>0</v>
      </c>
      <c r="J239" s="51">
        <f t="shared" si="41"/>
        <v>0</v>
      </c>
      <c r="K239" s="51">
        <f t="shared" si="41"/>
        <v>0</v>
      </c>
      <c r="L239" s="51">
        <f t="shared" si="41"/>
        <v>0</v>
      </c>
      <c r="M239" s="51">
        <f t="shared" si="41"/>
        <v>0</v>
      </c>
      <c r="N239" s="51">
        <f t="shared" si="41"/>
        <v>0</v>
      </c>
      <c r="O239" s="51">
        <f t="shared" si="41"/>
        <v>0</v>
      </c>
      <c r="P239" s="51">
        <f t="shared" si="41"/>
        <v>0</v>
      </c>
      <c r="Q239" s="51">
        <f t="shared" si="41"/>
        <v>0</v>
      </c>
      <c r="R239" s="51">
        <f t="shared" si="41"/>
        <v>0</v>
      </c>
      <c r="S239" s="51">
        <f t="shared" si="41"/>
        <v>0</v>
      </c>
      <c r="T239" s="51">
        <f t="shared" si="41"/>
        <v>0</v>
      </c>
      <c r="U239" s="51">
        <f t="shared" si="41"/>
        <v>0</v>
      </c>
      <c r="V239" s="51">
        <f t="shared" si="41"/>
        <v>0</v>
      </c>
      <c r="W239" s="51">
        <f t="shared" si="41"/>
        <v>0</v>
      </c>
      <c r="X239" s="51">
        <f t="shared" si="41"/>
        <v>0</v>
      </c>
      <c r="Y239" s="51">
        <f t="shared" si="41"/>
        <v>139786</v>
      </c>
    </row>
    <row r="240" spans="1:25" ht="38.25" x14ac:dyDescent="0.2">
      <c r="A240" s="44" t="s">
        <v>287</v>
      </c>
      <c r="B240" s="21" t="s">
        <v>89</v>
      </c>
      <c r="C240" s="43" t="s">
        <v>2</v>
      </c>
      <c r="D240" s="43" t="s">
        <v>20</v>
      </c>
      <c r="E240" s="43" t="s">
        <v>237</v>
      </c>
      <c r="F240" s="43"/>
      <c r="G240" s="51">
        <f>G241</f>
        <v>64515</v>
      </c>
      <c r="Y240" s="51">
        <f>Y241</f>
        <v>63713</v>
      </c>
    </row>
    <row r="241" spans="1:25" ht="25.15" customHeight="1" x14ac:dyDescent="0.2">
      <c r="A241" s="44" t="s">
        <v>373</v>
      </c>
      <c r="B241" s="21" t="s">
        <v>89</v>
      </c>
      <c r="C241" s="43" t="s">
        <v>2</v>
      </c>
      <c r="D241" s="43" t="s">
        <v>20</v>
      </c>
      <c r="E241" s="43" t="s">
        <v>238</v>
      </c>
      <c r="F241" s="43"/>
      <c r="G241" s="51">
        <f>G242</f>
        <v>64515</v>
      </c>
      <c r="Y241" s="51">
        <f>Y242</f>
        <v>63713</v>
      </c>
    </row>
    <row r="242" spans="1:25" ht="38.25" x14ac:dyDescent="0.2">
      <c r="A242" s="23" t="s">
        <v>312</v>
      </c>
      <c r="B242" s="21" t="s">
        <v>89</v>
      </c>
      <c r="C242" s="43" t="s">
        <v>2</v>
      </c>
      <c r="D242" s="43" t="s">
        <v>20</v>
      </c>
      <c r="E242" s="43" t="s">
        <v>238</v>
      </c>
      <c r="F242" s="43">
        <v>200</v>
      </c>
      <c r="G242" s="51">
        <f>G243</f>
        <v>64515</v>
      </c>
      <c r="Y242" s="51">
        <f>Y243</f>
        <v>63713</v>
      </c>
    </row>
    <row r="243" spans="1:25" ht="40.15" customHeight="1" x14ac:dyDescent="0.2">
      <c r="A243" s="23" t="s">
        <v>313</v>
      </c>
      <c r="B243" s="21" t="s">
        <v>89</v>
      </c>
      <c r="C243" s="43" t="s">
        <v>2</v>
      </c>
      <c r="D243" s="43" t="s">
        <v>20</v>
      </c>
      <c r="E243" s="43" t="s">
        <v>238</v>
      </c>
      <c r="F243" s="43">
        <v>240</v>
      </c>
      <c r="G243" s="51">
        <v>64515</v>
      </c>
      <c r="Y243" s="51">
        <v>63713</v>
      </c>
    </row>
    <row r="244" spans="1:25" ht="42.6" customHeight="1" x14ac:dyDescent="0.2">
      <c r="A244" s="44" t="s">
        <v>288</v>
      </c>
      <c r="B244" s="21" t="s">
        <v>89</v>
      </c>
      <c r="C244" s="43" t="s">
        <v>2</v>
      </c>
      <c r="D244" s="43" t="s">
        <v>20</v>
      </c>
      <c r="E244" s="43" t="s">
        <v>239</v>
      </c>
      <c r="F244" s="43"/>
      <c r="G244" s="51">
        <f>G245</f>
        <v>15573</v>
      </c>
      <c r="Y244" s="51">
        <f>Y245</f>
        <v>16375</v>
      </c>
    </row>
    <row r="245" spans="1:25" ht="34.15" customHeight="1" x14ac:dyDescent="0.2">
      <c r="A245" s="44" t="s">
        <v>374</v>
      </c>
      <c r="B245" s="21" t="s">
        <v>89</v>
      </c>
      <c r="C245" s="43" t="s">
        <v>2</v>
      </c>
      <c r="D245" s="43" t="s">
        <v>20</v>
      </c>
      <c r="E245" s="43" t="s">
        <v>240</v>
      </c>
      <c r="F245" s="43"/>
      <c r="G245" s="51">
        <f>G246</f>
        <v>15573</v>
      </c>
      <c r="Y245" s="51">
        <f>Y246</f>
        <v>16375</v>
      </c>
    </row>
    <row r="246" spans="1:25" ht="38.25" x14ac:dyDescent="0.2">
      <c r="A246" s="23" t="s">
        <v>312</v>
      </c>
      <c r="B246" s="21" t="s">
        <v>89</v>
      </c>
      <c r="C246" s="43" t="s">
        <v>2</v>
      </c>
      <c r="D246" s="43" t="s">
        <v>20</v>
      </c>
      <c r="E246" s="43" t="s">
        <v>240</v>
      </c>
      <c r="F246" s="43">
        <v>200</v>
      </c>
      <c r="G246" s="51">
        <f>G247</f>
        <v>15573</v>
      </c>
      <c r="Y246" s="51">
        <f>Y247</f>
        <v>16375</v>
      </c>
    </row>
    <row r="247" spans="1:25" ht="38.25" x14ac:dyDescent="0.2">
      <c r="A247" s="23" t="s">
        <v>313</v>
      </c>
      <c r="B247" s="21" t="s">
        <v>89</v>
      </c>
      <c r="C247" s="43" t="s">
        <v>2</v>
      </c>
      <c r="D247" s="43" t="s">
        <v>20</v>
      </c>
      <c r="E247" s="43" t="s">
        <v>240</v>
      </c>
      <c r="F247" s="43">
        <v>240</v>
      </c>
      <c r="G247" s="51">
        <v>15573</v>
      </c>
      <c r="Y247" s="51">
        <v>16375</v>
      </c>
    </row>
    <row r="248" spans="1:25" ht="42.6" customHeight="1" x14ac:dyDescent="0.2">
      <c r="A248" s="63" t="s">
        <v>294</v>
      </c>
      <c r="B248" s="21" t="s">
        <v>89</v>
      </c>
      <c r="C248" s="43" t="s">
        <v>2</v>
      </c>
      <c r="D248" s="43" t="s">
        <v>20</v>
      </c>
      <c r="E248" s="43" t="s">
        <v>241</v>
      </c>
      <c r="F248" s="43"/>
      <c r="G248" s="51">
        <f>G249</f>
        <v>59098</v>
      </c>
      <c r="Y248" s="51">
        <f>Y249</f>
        <v>59098</v>
      </c>
    </row>
    <row r="249" spans="1:25" ht="28.15" customHeight="1" x14ac:dyDescent="0.2">
      <c r="A249" s="44" t="s">
        <v>375</v>
      </c>
      <c r="B249" s="21" t="s">
        <v>89</v>
      </c>
      <c r="C249" s="43" t="s">
        <v>2</v>
      </c>
      <c r="D249" s="43" t="s">
        <v>20</v>
      </c>
      <c r="E249" s="43" t="s">
        <v>309</v>
      </c>
      <c r="F249" s="43"/>
      <c r="G249" s="51">
        <f>G250</f>
        <v>59098</v>
      </c>
      <c r="Y249" s="51">
        <f>Y250</f>
        <v>59098</v>
      </c>
    </row>
    <row r="250" spans="1:25" ht="38.25" x14ac:dyDescent="0.2">
      <c r="A250" s="23" t="s">
        <v>312</v>
      </c>
      <c r="B250" s="21" t="s">
        <v>89</v>
      </c>
      <c r="C250" s="43" t="s">
        <v>2</v>
      </c>
      <c r="D250" s="43" t="s">
        <v>20</v>
      </c>
      <c r="E250" s="43" t="s">
        <v>309</v>
      </c>
      <c r="F250" s="43">
        <v>200</v>
      </c>
      <c r="G250" s="51">
        <f>G251</f>
        <v>59098</v>
      </c>
      <c r="Y250" s="51">
        <f>Y251</f>
        <v>59098</v>
      </c>
    </row>
    <row r="251" spans="1:25" ht="38.25" x14ac:dyDescent="0.2">
      <c r="A251" s="23" t="s">
        <v>313</v>
      </c>
      <c r="B251" s="21" t="s">
        <v>89</v>
      </c>
      <c r="C251" s="43" t="s">
        <v>2</v>
      </c>
      <c r="D251" s="43" t="s">
        <v>20</v>
      </c>
      <c r="E251" s="43" t="s">
        <v>309</v>
      </c>
      <c r="F251" s="43">
        <v>240</v>
      </c>
      <c r="G251" s="51">
        <v>59098</v>
      </c>
      <c r="Y251" s="51">
        <v>59098</v>
      </c>
    </row>
    <row r="252" spans="1:25" ht="45.6" hidden="1" customHeight="1" x14ac:dyDescent="0.2">
      <c r="A252" s="91"/>
    </row>
    <row r="253" spans="1:25" hidden="1" x14ac:dyDescent="0.2">
      <c r="A253" s="91"/>
    </row>
    <row r="254" spans="1:25" hidden="1" x14ac:dyDescent="0.2">
      <c r="A254" s="91"/>
    </row>
    <row r="255" spans="1:25" ht="46.9" hidden="1" customHeight="1" x14ac:dyDescent="0.2">
      <c r="A255" s="91"/>
    </row>
    <row r="256" spans="1:25" ht="38.25" hidden="1" x14ac:dyDescent="0.2">
      <c r="A256" s="47" t="s">
        <v>78</v>
      </c>
      <c r="B256" s="21" t="s">
        <v>89</v>
      </c>
      <c r="C256" s="17" t="s">
        <v>2</v>
      </c>
      <c r="D256" s="17" t="s">
        <v>20</v>
      </c>
      <c r="E256" s="17" t="s">
        <v>77</v>
      </c>
      <c r="F256" s="14"/>
      <c r="G256" s="18">
        <f>G257</f>
        <v>0</v>
      </c>
      <c r="Y256" s="18">
        <f>Y257</f>
        <v>0</v>
      </c>
    </row>
    <row r="257" spans="1:25" ht="38.25" hidden="1" x14ac:dyDescent="0.2">
      <c r="A257" s="23" t="s">
        <v>65</v>
      </c>
      <c r="B257" s="21" t="s">
        <v>89</v>
      </c>
      <c r="C257" s="17" t="s">
        <v>2</v>
      </c>
      <c r="D257" s="17" t="s">
        <v>20</v>
      </c>
      <c r="E257" s="17" t="s">
        <v>77</v>
      </c>
      <c r="F257" s="14">
        <v>200</v>
      </c>
      <c r="G257" s="18"/>
      <c r="Y257" s="18"/>
    </row>
    <row r="258" spans="1:25" hidden="1" x14ac:dyDescent="0.2">
      <c r="A258" s="38"/>
      <c r="B258" s="21"/>
      <c r="C258" s="17"/>
      <c r="D258" s="17"/>
      <c r="E258" s="17"/>
      <c r="F258" s="14"/>
      <c r="G258" s="18"/>
      <c r="Y258" s="18"/>
    </row>
    <row r="259" spans="1:25" hidden="1" x14ac:dyDescent="0.2">
      <c r="A259" s="63"/>
      <c r="B259" s="21"/>
      <c r="C259" s="57"/>
      <c r="D259" s="57"/>
      <c r="E259" s="57"/>
      <c r="F259" s="43"/>
      <c r="G259" s="51"/>
      <c r="Y259" s="51"/>
    </row>
    <row r="260" spans="1:25" hidden="1" x14ac:dyDescent="0.2">
      <c r="A260" s="40"/>
      <c r="B260" s="21"/>
      <c r="C260" s="57"/>
      <c r="D260" s="57"/>
      <c r="E260" s="57"/>
      <c r="F260" s="43"/>
      <c r="G260" s="51"/>
      <c r="Y260" s="51"/>
    </row>
    <row r="261" spans="1:25" hidden="1" x14ac:dyDescent="0.2">
      <c r="A261" s="47"/>
      <c r="B261" s="21"/>
      <c r="C261" s="57"/>
      <c r="D261" s="57"/>
      <c r="E261" s="57"/>
      <c r="F261" s="43"/>
      <c r="G261" s="51"/>
      <c r="Y261" s="51"/>
    </row>
    <row r="262" spans="1:25" hidden="1" x14ac:dyDescent="0.2">
      <c r="A262" s="23"/>
      <c r="B262" s="21"/>
      <c r="C262" s="57"/>
      <c r="D262" s="57"/>
      <c r="E262" s="57"/>
      <c r="F262" s="43"/>
      <c r="G262" s="51"/>
      <c r="Y262" s="51"/>
    </row>
    <row r="263" spans="1:25" hidden="1" x14ac:dyDescent="0.2">
      <c r="A263" s="64"/>
      <c r="B263" s="21"/>
      <c r="C263" s="57"/>
      <c r="D263" s="57"/>
      <c r="E263" s="57"/>
      <c r="F263" s="43"/>
      <c r="G263" s="51"/>
      <c r="Y263" s="51"/>
    </row>
    <row r="264" spans="1:25" ht="41.45" customHeight="1" x14ac:dyDescent="0.2">
      <c r="A264" s="22" t="s">
        <v>569</v>
      </c>
      <c r="B264" s="21" t="s">
        <v>89</v>
      </c>
      <c r="C264" s="43" t="s">
        <v>2</v>
      </c>
      <c r="D264" s="43" t="s">
        <v>20</v>
      </c>
      <c r="E264" s="43" t="s">
        <v>509</v>
      </c>
      <c r="F264" s="43"/>
      <c r="G264" s="51">
        <f>G265</f>
        <v>600</v>
      </c>
      <c r="Y264" s="51">
        <f>Y265</f>
        <v>600</v>
      </c>
    </row>
    <row r="265" spans="1:25" ht="25.5" x14ac:dyDescent="0.2">
      <c r="A265" s="22" t="s">
        <v>568</v>
      </c>
      <c r="B265" s="21" t="s">
        <v>89</v>
      </c>
      <c r="C265" s="43" t="s">
        <v>2</v>
      </c>
      <c r="D265" s="43" t="s">
        <v>20</v>
      </c>
      <c r="E265" s="43" t="s">
        <v>369</v>
      </c>
      <c r="F265" s="43">
        <v>200</v>
      </c>
      <c r="G265" s="51">
        <f>G266</f>
        <v>600</v>
      </c>
      <c r="Y265" s="51">
        <f>Y266</f>
        <v>600</v>
      </c>
    </row>
    <row r="266" spans="1:25" ht="38.25" x14ac:dyDescent="0.2">
      <c r="A266" s="24" t="s">
        <v>312</v>
      </c>
      <c r="B266" s="21" t="s">
        <v>89</v>
      </c>
      <c r="C266" s="43" t="s">
        <v>2</v>
      </c>
      <c r="D266" s="43" t="s">
        <v>20</v>
      </c>
      <c r="E266" s="43" t="s">
        <v>369</v>
      </c>
      <c r="F266" s="43">
        <v>240</v>
      </c>
      <c r="G266" s="51">
        <f>G267</f>
        <v>600</v>
      </c>
      <c r="Y266" s="51">
        <f>Y267</f>
        <v>600</v>
      </c>
    </row>
    <row r="267" spans="1:25" ht="38.25" x14ac:dyDescent="0.2">
      <c r="A267" s="23" t="s">
        <v>313</v>
      </c>
      <c r="B267" s="21" t="s">
        <v>89</v>
      </c>
      <c r="C267" s="43" t="s">
        <v>2</v>
      </c>
      <c r="D267" s="43" t="s">
        <v>20</v>
      </c>
      <c r="E267" s="43" t="s">
        <v>369</v>
      </c>
      <c r="F267" s="43">
        <v>240</v>
      </c>
      <c r="G267" s="51">
        <v>600</v>
      </c>
      <c r="Y267" s="51">
        <v>600</v>
      </c>
    </row>
    <row r="268" spans="1:25" ht="25.5" x14ac:dyDescent="0.2">
      <c r="A268" s="38" t="s">
        <v>35</v>
      </c>
      <c r="B268" s="21" t="s">
        <v>89</v>
      </c>
      <c r="C268" s="17" t="s">
        <v>2</v>
      </c>
      <c r="D268" s="17" t="s">
        <v>11</v>
      </c>
      <c r="E268" s="18"/>
      <c r="F268" s="14"/>
      <c r="G268" s="18">
        <f>G269</f>
        <v>5250</v>
      </c>
      <c r="Y268" s="18">
        <f>Y269</f>
        <v>5256</v>
      </c>
    </row>
    <row r="269" spans="1:25" ht="51" x14ac:dyDescent="0.2">
      <c r="A269" s="89" t="s">
        <v>546</v>
      </c>
      <c r="B269" s="21" t="s">
        <v>89</v>
      </c>
      <c r="C269" s="43" t="s">
        <v>2</v>
      </c>
      <c r="D269" s="43" t="s">
        <v>11</v>
      </c>
      <c r="E269" s="43" t="s">
        <v>229</v>
      </c>
      <c r="F269" s="43"/>
      <c r="G269" s="51">
        <f>G270+G278</f>
        <v>5250</v>
      </c>
      <c r="H269" s="51">
        <f t="shared" ref="H269:Y269" si="42">H270+H278</f>
        <v>0</v>
      </c>
      <c r="I269" s="51">
        <f t="shared" si="42"/>
        <v>0</v>
      </c>
      <c r="J269" s="51">
        <f t="shared" si="42"/>
        <v>0</v>
      </c>
      <c r="K269" s="51">
        <f t="shared" si="42"/>
        <v>0</v>
      </c>
      <c r="L269" s="51">
        <f t="shared" si="42"/>
        <v>0</v>
      </c>
      <c r="M269" s="51">
        <f t="shared" si="42"/>
        <v>0</v>
      </c>
      <c r="N269" s="51">
        <f t="shared" si="42"/>
        <v>0</v>
      </c>
      <c r="O269" s="51">
        <f t="shared" si="42"/>
        <v>0</v>
      </c>
      <c r="P269" s="51">
        <f t="shared" si="42"/>
        <v>0</v>
      </c>
      <c r="Q269" s="51">
        <f t="shared" si="42"/>
        <v>0</v>
      </c>
      <c r="R269" s="51">
        <f t="shared" si="42"/>
        <v>0</v>
      </c>
      <c r="S269" s="51">
        <f t="shared" si="42"/>
        <v>0</v>
      </c>
      <c r="T269" s="51">
        <f t="shared" si="42"/>
        <v>0</v>
      </c>
      <c r="U269" s="51">
        <f t="shared" si="42"/>
        <v>0</v>
      </c>
      <c r="V269" s="51">
        <f t="shared" si="42"/>
        <v>0</v>
      </c>
      <c r="W269" s="51">
        <f t="shared" si="42"/>
        <v>0</v>
      </c>
      <c r="X269" s="51">
        <f t="shared" si="42"/>
        <v>0</v>
      </c>
      <c r="Y269" s="51">
        <f t="shared" si="42"/>
        <v>5256</v>
      </c>
    </row>
    <row r="270" spans="1:25" ht="40.15" customHeight="1" x14ac:dyDescent="0.2">
      <c r="A270" s="44" t="s">
        <v>291</v>
      </c>
      <c r="B270" s="21" t="s">
        <v>89</v>
      </c>
      <c r="C270" s="43" t="s">
        <v>2</v>
      </c>
      <c r="D270" s="43" t="s">
        <v>11</v>
      </c>
      <c r="E270" s="43" t="s">
        <v>242</v>
      </c>
      <c r="F270" s="43"/>
      <c r="G270" s="51">
        <f>G271</f>
        <v>5250</v>
      </c>
      <c r="Y270" s="51">
        <f>Y271</f>
        <v>5256</v>
      </c>
    </row>
    <row r="271" spans="1:25" ht="38.25" x14ac:dyDescent="0.2">
      <c r="A271" s="44" t="s">
        <v>376</v>
      </c>
      <c r="B271" s="21" t="s">
        <v>89</v>
      </c>
      <c r="C271" s="43" t="s">
        <v>2</v>
      </c>
      <c r="D271" s="43" t="s">
        <v>11</v>
      </c>
      <c r="E271" s="43" t="s">
        <v>484</v>
      </c>
      <c r="F271" s="43"/>
      <c r="G271" s="51">
        <f>G272+G274+G276</f>
        <v>5250</v>
      </c>
      <c r="Y271" s="51">
        <f>Y272+Y274+Y276</f>
        <v>5256</v>
      </c>
    </row>
    <row r="272" spans="1:25" ht="89.25" x14ac:dyDescent="0.2">
      <c r="A272" s="24" t="s">
        <v>88</v>
      </c>
      <c r="B272" s="21" t="s">
        <v>89</v>
      </c>
      <c r="C272" s="43" t="s">
        <v>2</v>
      </c>
      <c r="D272" s="43" t="s">
        <v>11</v>
      </c>
      <c r="E272" s="43" t="s">
        <v>484</v>
      </c>
      <c r="F272" s="43">
        <v>100</v>
      </c>
      <c r="G272" s="51">
        <f>G273</f>
        <v>1709</v>
      </c>
      <c r="Y272" s="51">
        <f>Y273</f>
        <v>1715</v>
      </c>
    </row>
    <row r="273" spans="1:25" ht="25.5" x14ac:dyDescent="0.2">
      <c r="A273" s="24" t="s">
        <v>231</v>
      </c>
      <c r="B273" s="21" t="s">
        <v>89</v>
      </c>
      <c r="C273" s="43" t="s">
        <v>2</v>
      </c>
      <c r="D273" s="43" t="s">
        <v>11</v>
      </c>
      <c r="E273" s="43" t="s">
        <v>484</v>
      </c>
      <c r="F273" s="43">
        <v>110</v>
      </c>
      <c r="G273" s="51">
        <v>1709</v>
      </c>
      <c r="Y273" s="51">
        <v>1715</v>
      </c>
    </row>
    <row r="274" spans="1:25" ht="38.450000000000003" customHeight="1" x14ac:dyDescent="0.2">
      <c r="A274" s="23" t="s">
        <v>312</v>
      </c>
      <c r="B274" s="21" t="s">
        <v>89</v>
      </c>
      <c r="C274" s="43" t="s">
        <v>2</v>
      </c>
      <c r="D274" s="43" t="s">
        <v>11</v>
      </c>
      <c r="E274" s="43" t="s">
        <v>484</v>
      </c>
      <c r="F274" s="43">
        <v>200</v>
      </c>
      <c r="G274" s="51">
        <f>G275</f>
        <v>3423</v>
      </c>
      <c r="Y274" s="51">
        <f>Y275</f>
        <v>3423</v>
      </c>
    </row>
    <row r="275" spans="1:25" ht="40.9" customHeight="1" x14ac:dyDescent="0.2">
      <c r="A275" s="23" t="s">
        <v>313</v>
      </c>
      <c r="B275" s="21" t="s">
        <v>89</v>
      </c>
      <c r="C275" s="43" t="s">
        <v>2</v>
      </c>
      <c r="D275" s="43" t="s">
        <v>11</v>
      </c>
      <c r="E275" s="43" t="s">
        <v>484</v>
      </c>
      <c r="F275" s="43">
        <v>240</v>
      </c>
      <c r="G275" s="51">
        <v>3423</v>
      </c>
      <c r="Y275" s="51">
        <v>3423</v>
      </c>
    </row>
    <row r="276" spans="1:25" x14ac:dyDescent="0.2">
      <c r="A276" s="24" t="s">
        <v>66</v>
      </c>
      <c r="B276" s="21" t="s">
        <v>89</v>
      </c>
      <c r="C276" s="43" t="s">
        <v>2</v>
      </c>
      <c r="D276" s="43">
        <v>12</v>
      </c>
      <c r="E276" s="43" t="s">
        <v>484</v>
      </c>
      <c r="F276" s="43">
        <v>800</v>
      </c>
      <c r="G276" s="51">
        <f>G277</f>
        <v>118</v>
      </c>
      <c r="Y276" s="51">
        <f>Y277</f>
        <v>118</v>
      </c>
    </row>
    <row r="277" spans="1:25" ht="27.75" customHeight="1" x14ac:dyDescent="0.2">
      <c r="A277" s="24" t="s">
        <v>326</v>
      </c>
      <c r="B277" s="21" t="s">
        <v>89</v>
      </c>
      <c r="C277" s="43" t="s">
        <v>2</v>
      </c>
      <c r="D277" s="43">
        <v>12</v>
      </c>
      <c r="E277" s="43" t="s">
        <v>484</v>
      </c>
      <c r="F277" s="43">
        <v>850</v>
      </c>
      <c r="G277" s="51">
        <v>118</v>
      </c>
      <c r="Y277" s="51">
        <v>118</v>
      </c>
    </row>
    <row r="278" spans="1:25" ht="27.75" hidden="1" customHeight="1" x14ac:dyDescent="0.2">
      <c r="A278" s="92"/>
      <c r="B278" s="21"/>
      <c r="C278" s="76"/>
      <c r="D278" s="76"/>
      <c r="E278" s="76"/>
      <c r="F278" s="76"/>
      <c r="G278" s="51"/>
      <c r="Y278" s="51"/>
    </row>
    <row r="279" spans="1:25" ht="27.75" hidden="1" customHeight="1" x14ac:dyDescent="0.2">
      <c r="A279" s="93"/>
      <c r="B279" s="21"/>
      <c r="C279" s="76"/>
      <c r="D279" s="76"/>
      <c r="E279" s="76"/>
      <c r="F279" s="76"/>
      <c r="G279" s="51"/>
      <c r="Y279" s="51"/>
    </row>
    <row r="280" spans="1:25" ht="27.75" hidden="1" customHeight="1" x14ac:dyDescent="0.2">
      <c r="A280" s="48"/>
      <c r="B280" s="21"/>
      <c r="C280" s="76"/>
      <c r="D280" s="76"/>
      <c r="E280" s="76"/>
      <c r="F280" s="76"/>
      <c r="G280" s="51"/>
      <c r="Y280" s="51"/>
    </row>
    <row r="281" spans="1:25" ht="46.15" hidden="1" customHeight="1" x14ac:dyDescent="0.2">
      <c r="A281" s="48"/>
      <c r="B281" s="21"/>
      <c r="C281" s="76"/>
      <c r="D281" s="76"/>
      <c r="E281" s="76"/>
      <c r="F281" s="76"/>
      <c r="G281" s="51"/>
      <c r="Y281" s="51"/>
    </row>
    <row r="282" spans="1:25" ht="27.75" hidden="1" customHeight="1" x14ac:dyDescent="0.2">
      <c r="A282" s="24"/>
      <c r="B282" s="21"/>
      <c r="C282" s="43"/>
      <c r="D282" s="43"/>
      <c r="E282" s="43"/>
      <c r="F282" s="43"/>
      <c r="G282" s="51"/>
      <c r="Y282" s="51"/>
    </row>
    <row r="283" spans="1:25" ht="27.75" hidden="1" customHeight="1" x14ac:dyDescent="0.2">
      <c r="A283" s="24"/>
      <c r="B283" s="21"/>
      <c r="C283" s="43"/>
      <c r="D283" s="43"/>
      <c r="E283" s="43"/>
      <c r="F283" s="43"/>
      <c r="G283" s="51"/>
      <c r="Y283" s="51"/>
    </row>
    <row r="284" spans="1:25" ht="27.75" hidden="1" customHeight="1" x14ac:dyDescent="0.2">
      <c r="A284" s="24"/>
      <c r="B284" s="21"/>
      <c r="C284" s="43"/>
      <c r="D284" s="43"/>
      <c r="E284" s="43"/>
      <c r="F284" s="43"/>
      <c r="G284" s="51"/>
      <c r="Y284" s="51"/>
    </row>
    <row r="285" spans="1:25" ht="28.15" customHeight="1" x14ac:dyDescent="0.2">
      <c r="A285" s="38" t="s">
        <v>51</v>
      </c>
      <c r="B285" s="21" t="s">
        <v>89</v>
      </c>
      <c r="C285" s="17" t="s">
        <v>28</v>
      </c>
      <c r="D285" s="17" t="s">
        <v>17</v>
      </c>
      <c r="E285" s="18"/>
      <c r="F285" s="14"/>
      <c r="G285" s="18">
        <f>G286+G300+G320+G372</f>
        <v>141673</v>
      </c>
      <c r="Y285" s="18">
        <f>Y286+Y300+Y320+Y372</f>
        <v>141686</v>
      </c>
    </row>
    <row r="286" spans="1:25" ht="15.6" customHeight="1" x14ac:dyDescent="0.2">
      <c r="A286" s="38" t="s">
        <v>29</v>
      </c>
      <c r="B286" s="21" t="s">
        <v>89</v>
      </c>
      <c r="C286" s="17" t="s">
        <v>28</v>
      </c>
      <c r="D286" s="17" t="s">
        <v>0</v>
      </c>
      <c r="E286" s="18"/>
      <c r="F286" s="14"/>
      <c r="G286" s="18">
        <f>G287+G292+G296</f>
        <v>10678</v>
      </c>
      <c r="Y286" s="18">
        <f>Y287+Y292+Y296</f>
        <v>10678</v>
      </c>
    </row>
    <row r="287" spans="1:25" ht="65.45" customHeight="1" x14ac:dyDescent="0.2">
      <c r="A287" s="89" t="s">
        <v>546</v>
      </c>
      <c r="B287" s="21" t="s">
        <v>89</v>
      </c>
      <c r="C287" s="43" t="s">
        <v>28</v>
      </c>
      <c r="D287" s="57" t="s">
        <v>0</v>
      </c>
      <c r="E287" s="90" t="s">
        <v>229</v>
      </c>
      <c r="F287" s="57"/>
      <c r="G287" s="51">
        <f>G288</f>
        <v>1757</v>
      </c>
      <c r="Y287" s="51">
        <f>Y288</f>
        <v>1757</v>
      </c>
    </row>
    <row r="288" spans="1:25" ht="43.9" customHeight="1" x14ac:dyDescent="0.2">
      <c r="A288" s="63" t="s">
        <v>407</v>
      </c>
      <c r="B288" s="21" t="s">
        <v>89</v>
      </c>
      <c r="C288" s="57" t="s">
        <v>28</v>
      </c>
      <c r="D288" s="57" t="s">
        <v>0</v>
      </c>
      <c r="E288" s="90" t="s">
        <v>243</v>
      </c>
      <c r="F288" s="57"/>
      <c r="G288" s="51">
        <f>G289</f>
        <v>1757</v>
      </c>
      <c r="Y288" s="51">
        <f>Y289</f>
        <v>1757</v>
      </c>
    </row>
    <row r="289" spans="1:25" ht="25.5" x14ac:dyDescent="0.2">
      <c r="A289" s="44" t="s">
        <v>377</v>
      </c>
      <c r="B289" s="21" t="s">
        <v>89</v>
      </c>
      <c r="C289" s="57" t="s">
        <v>28</v>
      </c>
      <c r="D289" s="43" t="s">
        <v>0</v>
      </c>
      <c r="E289" s="90" t="s">
        <v>244</v>
      </c>
      <c r="F289" s="43"/>
      <c r="G289" s="51">
        <f>G290</f>
        <v>1757</v>
      </c>
      <c r="Y289" s="51">
        <f>Y290</f>
        <v>1757</v>
      </c>
    </row>
    <row r="290" spans="1:25" ht="38.25" x14ac:dyDescent="0.2">
      <c r="A290" s="23" t="s">
        <v>312</v>
      </c>
      <c r="B290" s="21" t="s">
        <v>89</v>
      </c>
      <c r="C290" s="43" t="s">
        <v>28</v>
      </c>
      <c r="D290" s="43" t="s">
        <v>0</v>
      </c>
      <c r="E290" s="90" t="s">
        <v>244</v>
      </c>
      <c r="F290" s="43">
        <v>200</v>
      </c>
      <c r="G290" s="51">
        <f>G291</f>
        <v>1757</v>
      </c>
      <c r="Y290" s="51">
        <f>Y291</f>
        <v>1757</v>
      </c>
    </row>
    <row r="291" spans="1:25" ht="38.25" x14ac:dyDescent="0.2">
      <c r="A291" s="23" t="s">
        <v>313</v>
      </c>
      <c r="B291" s="21" t="s">
        <v>89</v>
      </c>
      <c r="C291" s="43" t="s">
        <v>28</v>
      </c>
      <c r="D291" s="43" t="s">
        <v>0</v>
      </c>
      <c r="E291" s="90" t="s">
        <v>244</v>
      </c>
      <c r="F291" s="43">
        <v>240</v>
      </c>
      <c r="G291" s="51">
        <v>1757</v>
      </c>
      <c r="Y291" s="51">
        <v>1757</v>
      </c>
    </row>
    <row r="292" spans="1:25" ht="38.25" x14ac:dyDescent="0.2">
      <c r="A292" s="52" t="s">
        <v>408</v>
      </c>
      <c r="B292" s="21" t="s">
        <v>89</v>
      </c>
      <c r="C292" s="43" t="s">
        <v>28</v>
      </c>
      <c r="D292" s="57" t="s">
        <v>0</v>
      </c>
      <c r="E292" s="90" t="s">
        <v>485</v>
      </c>
      <c r="F292" s="43"/>
      <c r="G292" s="51">
        <f>G293</f>
        <v>4055</v>
      </c>
      <c r="Y292" s="51">
        <f>Y293</f>
        <v>4055</v>
      </c>
    </row>
    <row r="293" spans="1:25" ht="25.5" x14ac:dyDescent="0.2">
      <c r="A293" s="44" t="s">
        <v>378</v>
      </c>
      <c r="B293" s="21" t="s">
        <v>89</v>
      </c>
      <c r="C293" s="57" t="s">
        <v>28</v>
      </c>
      <c r="D293" s="43" t="s">
        <v>0</v>
      </c>
      <c r="E293" s="90" t="s">
        <v>245</v>
      </c>
      <c r="F293" s="43"/>
      <c r="G293" s="51">
        <f>G294</f>
        <v>4055</v>
      </c>
      <c r="Y293" s="51">
        <f>Y294</f>
        <v>4055</v>
      </c>
    </row>
    <row r="294" spans="1:25" ht="38.25" x14ac:dyDescent="0.2">
      <c r="A294" s="23" t="s">
        <v>312</v>
      </c>
      <c r="B294" s="21" t="s">
        <v>89</v>
      </c>
      <c r="C294" s="43" t="s">
        <v>28</v>
      </c>
      <c r="D294" s="43" t="s">
        <v>0</v>
      </c>
      <c r="E294" s="90" t="s">
        <v>245</v>
      </c>
      <c r="F294" s="43">
        <v>200</v>
      </c>
      <c r="G294" s="51">
        <f>G295</f>
        <v>4055</v>
      </c>
      <c r="Y294" s="51">
        <f>Y295</f>
        <v>4055</v>
      </c>
    </row>
    <row r="295" spans="1:25" ht="40.9" customHeight="1" x14ac:dyDescent="0.2">
      <c r="A295" s="23" t="s">
        <v>313</v>
      </c>
      <c r="B295" s="21" t="s">
        <v>89</v>
      </c>
      <c r="C295" s="43" t="s">
        <v>28</v>
      </c>
      <c r="D295" s="43" t="s">
        <v>0</v>
      </c>
      <c r="E295" s="90" t="s">
        <v>245</v>
      </c>
      <c r="F295" s="43">
        <v>240</v>
      </c>
      <c r="G295" s="51">
        <v>4055</v>
      </c>
      <c r="Y295" s="51">
        <v>4055</v>
      </c>
    </row>
    <row r="296" spans="1:25" ht="45.6" customHeight="1" x14ac:dyDescent="0.2">
      <c r="A296" s="63" t="s">
        <v>462</v>
      </c>
      <c r="B296" s="21" t="s">
        <v>89</v>
      </c>
      <c r="C296" s="43" t="s">
        <v>28</v>
      </c>
      <c r="D296" s="43" t="s">
        <v>0</v>
      </c>
      <c r="E296" s="90" t="s">
        <v>246</v>
      </c>
      <c r="F296" s="43"/>
      <c r="G296" s="51">
        <f>G297</f>
        <v>4866</v>
      </c>
      <c r="Y296" s="51">
        <f>Y297</f>
        <v>4866</v>
      </c>
    </row>
    <row r="297" spans="1:25" ht="85.15" customHeight="1" x14ac:dyDescent="0.2">
      <c r="A297" s="94" t="s">
        <v>392</v>
      </c>
      <c r="B297" s="21" t="s">
        <v>89</v>
      </c>
      <c r="C297" s="43" t="s">
        <v>28</v>
      </c>
      <c r="D297" s="43" t="s">
        <v>0</v>
      </c>
      <c r="E297" s="90" t="s">
        <v>300</v>
      </c>
      <c r="F297" s="43"/>
      <c r="G297" s="51">
        <f>G298</f>
        <v>4866</v>
      </c>
      <c r="Y297" s="51">
        <f>Y298</f>
        <v>4866</v>
      </c>
    </row>
    <row r="298" spans="1:25" ht="38.25" x14ac:dyDescent="0.2">
      <c r="A298" s="23" t="s">
        <v>312</v>
      </c>
      <c r="B298" s="21" t="s">
        <v>89</v>
      </c>
      <c r="C298" s="43" t="s">
        <v>28</v>
      </c>
      <c r="D298" s="43" t="s">
        <v>0</v>
      </c>
      <c r="E298" s="90" t="s">
        <v>300</v>
      </c>
      <c r="F298" s="43">
        <v>200</v>
      </c>
      <c r="G298" s="51">
        <f>G299</f>
        <v>4866</v>
      </c>
      <c r="Y298" s="51">
        <f>Y299</f>
        <v>4866</v>
      </c>
    </row>
    <row r="299" spans="1:25" ht="45.6" customHeight="1" x14ac:dyDescent="0.2">
      <c r="A299" s="23" t="s">
        <v>313</v>
      </c>
      <c r="B299" s="21" t="s">
        <v>89</v>
      </c>
      <c r="C299" s="43" t="s">
        <v>28</v>
      </c>
      <c r="D299" s="43" t="s">
        <v>0</v>
      </c>
      <c r="E299" s="90" t="s">
        <v>300</v>
      </c>
      <c r="F299" s="43">
        <v>240</v>
      </c>
      <c r="G299" s="51">
        <f>5009-143</f>
        <v>4866</v>
      </c>
      <c r="Y299" s="51">
        <f>5009-143</f>
        <v>4866</v>
      </c>
    </row>
    <row r="300" spans="1:25" ht="18.600000000000001" customHeight="1" x14ac:dyDescent="0.2">
      <c r="A300" s="38" t="s">
        <v>30</v>
      </c>
      <c r="B300" s="21" t="s">
        <v>89</v>
      </c>
      <c r="C300" s="17" t="s">
        <v>28</v>
      </c>
      <c r="D300" s="17" t="s">
        <v>3</v>
      </c>
      <c r="E300" s="18"/>
      <c r="F300" s="21"/>
      <c r="G300" s="18">
        <f>G301</f>
        <v>31772</v>
      </c>
      <c r="Y300" s="18">
        <f>Y301</f>
        <v>31772</v>
      </c>
    </row>
    <row r="301" spans="1:25" ht="51" x14ac:dyDescent="0.2">
      <c r="A301" s="89" t="s">
        <v>547</v>
      </c>
      <c r="B301" s="21" t="s">
        <v>89</v>
      </c>
      <c r="C301" s="43" t="s">
        <v>28</v>
      </c>
      <c r="D301" s="57" t="s">
        <v>3</v>
      </c>
      <c r="E301" s="90" t="s">
        <v>229</v>
      </c>
      <c r="F301" s="57"/>
      <c r="G301" s="95">
        <f>G306+G302</f>
        <v>31772</v>
      </c>
      <c r="Y301" s="95">
        <f>Y306+Y302</f>
        <v>31772</v>
      </c>
    </row>
    <row r="302" spans="1:25" ht="65.25" customHeight="1" x14ac:dyDescent="0.2">
      <c r="A302" s="63" t="s">
        <v>570</v>
      </c>
      <c r="B302" s="21" t="s">
        <v>89</v>
      </c>
      <c r="C302" s="57" t="s">
        <v>28</v>
      </c>
      <c r="D302" s="17" t="s">
        <v>3</v>
      </c>
      <c r="E302" s="90" t="s">
        <v>250</v>
      </c>
      <c r="F302" s="18"/>
      <c r="G302" s="51">
        <f>G303</f>
        <v>31580</v>
      </c>
      <c r="Y302" s="51">
        <f>Y303</f>
        <v>31580</v>
      </c>
    </row>
    <row r="303" spans="1:25" ht="51.75" customHeight="1" x14ac:dyDescent="0.2">
      <c r="A303" s="44" t="s">
        <v>393</v>
      </c>
      <c r="B303" s="21" t="s">
        <v>89</v>
      </c>
      <c r="C303" s="57" t="s">
        <v>28</v>
      </c>
      <c r="D303" s="43" t="s">
        <v>3</v>
      </c>
      <c r="E303" s="43" t="s">
        <v>251</v>
      </c>
      <c r="F303" s="43"/>
      <c r="G303" s="51">
        <f>G304</f>
        <v>31580</v>
      </c>
      <c r="Y303" s="51">
        <f>Y304</f>
        <v>31580</v>
      </c>
    </row>
    <row r="304" spans="1:25" ht="41.45" customHeight="1" x14ac:dyDescent="0.2">
      <c r="A304" s="23" t="s">
        <v>312</v>
      </c>
      <c r="B304" s="21" t="s">
        <v>89</v>
      </c>
      <c r="C304" s="43" t="s">
        <v>28</v>
      </c>
      <c r="D304" s="43" t="s">
        <v>3</v>
      </c>
      <c r="E304" s="43" t="s">
        <v>251</v>
      </c>
      <c r="F304" s="43">
        <v>200</v>
      </c>
      <c r="G304" s="51">
        <f>G305</f>
        <v>31580</v>
      </c>
      <c r="Y304" s="51">
        <f>Y305</f>
        <v>31580</v>
      </c>
    </row>
    <row r="305" spans="1:25" ht="29.45" customHeight="1" x14ac:dyDescent="0.2">
      <c r="A305" s="23" t="s">
        <v>313</v>
      </c>
      <c r="B305" s="21" t="s">
        <v>89</v>
      </c>
      <c r="C305" s="43" t="s">
        <v>28</v>
      </c>
      <c r="D305" s="43" t="s">
        <v>3</v>
      </c>
      <c r="E305" s="43" t="s">
        <v>251</v>
      </c>
      <c r="F305" s="43">
        <v>240</v>
      </c>
      <c r="G305" s="51">
        <v>31580</v>
      </c>
      <c r="Y305" s="51">
        <v>31580</v>
      </c>
    </row>
    <row r="306" spans="1:25" ht="55.9" customHeight="1" x14ac:dyDescent="0.2">
      <c r="A306" s="44" t="s">
        <v>247</v>
      </c>
      <c r="B306" s="21" t="s">
        <v>89</v>
      </c>
      <c r="C306" s="57" t="s">
        <v>28</v>
      </c>
      <c r="D306" s="57" t="s">
        <v>3</v>
      </c>
      <c r="E306" s="90" t="s">
        <v>248</v>
      </c>
      <c r="F306" s="57"/>
      <c r="G306" s="95">
        <f>G307</f>
        <v>192</v>
      </c>
      <c r="Y306" s="95">
        <f>Y307</f>
        <v>192</v>
      </c>
    </row>
    <row r="307" spans="1:25" ht="96" customHeight="1" x14ac:dyDescent="0.2">
      <c r="A307" s="44" t="s">
        <v>379</v>
      </c>
      <c r="B307" s="21" t="s">
        <v>89</v>
      </c>
      <c r="C307" s="57" t="s">
        <v>28</v>
      </c>
      <c r="D307" s="17" t="s">
        <v>3</v>
      </c>
      <c r="E307" s="90" t="s">
        <v>249</v>
      </c>
      <c r="F307" s="96"/>
      <c r="G307" s="97">
        <f>G309</f>
        <v>192</v>
      </c>
      <c r="Y307" s="97">
        <f>Y309</f>
        <v>192</v>
      </c>
    </row>
    <row r="308" spans="1:25" ht="42" customHeight="1" x14ac:dyDescent="0.2">
      <c r="A308" s="23" t="s">
        <v>312</v>
      </c>
      <c r="B308" s="21" t="s">
        <v>89</v>
      </c>
      <c r="C308" s="57" t="s">
        <v>28</v>
      </c>
      <c r="D308" s="17" t="s">
        <v>3</v>
      </c>
      <c r="E308" s="90" t="s">
        <v>249</v>
      </c>
      <c r="F308" s="17">
        <v>200</v>
      </c>
      <c r="G308" s="97">
        <f>G309</f>
        <v>192</v>
      </c>
      <c r="Y308" s="97">
        <f>Y309</f>
        <v>192</v>
      </c>
    </row>
    <row r="309" spans="1:25" ht="43.9" customHeight="1" x14ac:dyDescent="0.2">
      <c r="A309" s="23" t="s">
        <v>313</v>
      </c>
      <c r="B309" s="21" t="s">
        <v>89</v>
      </c>
      <c r="C309" s="57" t="s">
        <v>28</v>
      </c>
      <c r="D309" s="17" t="s">
        <v>3</v>
      </c>
      <c r="E309" s="90" t="s">
        <v>249</v>
      </c>
      <c r="F309" s="14">
        <v>240</v>
      </c>
      <c r="G309" s="97">
        <v>192</v>
      </c>
      <c r="Y309" s="97">
        <v>192</v>
      </c>
    </row>
    <row r="310" spans="1:25" ht="65.25" hidden="1" customHeight="1" x14ac:dyDescent="0.2">
      <c r="F310" s="1"/>
    </row>
    <row r="311" spans="1:25" ht="91.15" hidden="1" customHeight="1" x14ac:dyDescent="0.2">
      <c r="F311" s="1"/>
    </row>
    <row r="312" spans="1:25" ht="38.450000000000003" hidden="1" customHeight="1" x14ac:dyDescent="0.2">
      <c r="F312" s="1"/>
    </row>
    <row r="313" spans="1:25" hidden="1" x14ac:dyDescent="0.2">
      <c r="F313" s="1"/>
    </row>
    <row r="314" spans="1:25" ht="24.6" hidden="1" customHeight="1" x14ac:dyDescent="0.2">
      <c r="A314" s="38"/>
      <c r="B314" s="21"/>
      <c r="C314" s="17"/>
      <c r="D314" s="17"/>
      <c r="E314" s="18"/>
      <c r="F314" s="21"/>
      <c r="G314" s="18"/>
      <c r="Y314" s="18"/>
    </row>
    <row r="315" spans="1:25" ht="24.6" hidden="1" customHeight="1" x14ac:dyDescent="0.2">
      <c r="A315" s="38"/>
      <c r="B315" s="21"/>
      <c r="C315" s="17"/>
      <c r="D315" s="17"/>
      <c r="E315" s="18"/>
      <c r="F315" s="21"/>
      <c r="G315" s="18"/>
      <c r="Y315" s="18"/>
    </row>
    <row r="316" spans="1:25" ht="96" hidden="1" customHeight="1" x14ac:dyDescent="0.2">
      <c r="A316" s="44"/>
      <c r="B316" s="21"/>
      <c r="C316" s="17"/>
      <c r="D316" s="17"/>
      <c r="E316" s="18"/>
      <c r="F316" s="21"/>
      <c r="G316" s="18"/>
      <c r="Y316" s="18"/>
    </row>
    <row r="317" spans="1:25" ht="31.15" hidden="1" customHeight="1" x14ac:dyDescent="0.2">
      <c r="A317" s="23"/>
      <c r="B317" s="21"/>
      <c r="C317" s="17"/>
      <c r="D317" s="17"/>
      <c r="E317" s="18"/>
      <c r="F317" s="21"/>
      <c r="G317" s="18"/>
      <c r="Y317" s="18"/>
    </row>
    <row r="318" spans="1:25" hidden="1" x14ac:dyDescent="0.2">
      <c r="A318" s="40"/>
      <c r="B318" s="21"/>
      <c r="C318" s="17"/>
      <c r="D318" s="17"/>
      <c r="E318" s="21"/>
      <c r="F318" s="21"/>
      <c r="G318" s="18"/>
      <c r="Y318" s="18"/>
    </row>
    <row r="319" spans="1:25" hidden="1" x14ac:dyDescent="0.2">
      <c r="A319" s="23"/>
      <c r="B319" s="21"/>
      <c r="C319" s="17"/>
      <c r="D319" s="17"/>
      <c r="E319" s="21"/>
      <c r="F319" s="14"/>
      <c r="G319" s="18"/>
      <c r="Y319" s="18"/>
    </row>
    <row r="320" spans="1:25" ht="20.45" customHeight="1" x14ac:dyDescent="0.2">
      <c r="A320" s="38" t="s">
        <v>31</v>
      </c>
      <c r="B320" s="21" t="s">
        <v>89</v>
      </c>
      <c r="C320" s="17" t="s">
        <v>28</v>
      </c>
      <c r="D320" s="17" t="s">
        <v>12</v>
      </c>
      <c r="E320" s="17"/>
      <c r="F320" s="14"/>
      <c r="G320" s="18">
        <f>G321+G367</f>
        <v>64414</v>
      </c>
      <c r="H320" s="18">
        <f t="shared" ref="H320:Y320" si="43">H321+H367</f>
        <v>0</v>
      </c>
      <c r="I320" s="18">
        <f t="shared" si="43"/>
        <v>0</v>
      </c>
      <c r="J320" s="18">
        <f t="shared" si="43"/>
        <v>0</v>
      </c>
      <c r="K320" s="18">
        <f t="shared" si="43"/>
        <v>0</v>
      </c>
      <c r="L320" s="18">
        <f t="shared" si="43"/>
        <v>0</v>
      </c>
      <c r="M320" s="18">
        <f t="shared" si="43"/>
        <v>0</v>
      </c>
      <c r="N320" s="18">
        <f t="shared" si="43"/>
        <v>0</v>
      </c>
      <c r="O320" s="18">
        <f t="shared" si="43"/>
        <v>0</v>
      </c>
      <c r="P320" s="18">
        <f t="shared" si="43"/>
        <v>0</v>
      </c>
      <c r="Q320" s="18">
        <f t="shared" si="43"/>
        <v>0</v>
      </c>
      <c r="R320" s="18">
        <f t="shared" si="43"/>
        <v>0</v>
      </c>
      <c r="S320" s="18">
        <f t="shared" si="43"/>
        <v>0</v>
      </c>
      <c r="T320" s="18">
        <f t="shared" si="43"/>
        <v>0</v>
      </c>
      <c r="U320" s="18">
        <f t="shared" si="43"/>
        <v>0</v>
      </c>
      <c r="V320" s="18">
        <f t="shared" si="43"/>
        <v>0</v>
      </c>
      <c r="W320" s="18">
        <f t="shared" si="43"/>
        <v>0</v>
      </c>
      <c r="X320" s="18">
        <f t="shared" si="43"/>
        <v>0</v>
      </c>
      <c r="Y320" s="18">
        <f t="shared" si="43"/>
        <v>64414</v>
      </c>
    </row>
    <row r="321" spans="1:25" ht="57" customHeight="1" x14ac:dyDescent="0.2">
      <c r="A321" s="89" t="s">
        <v>546</v>
      </c>
      <c r="B321" s="21" t="s">
        <v>89</v>
      </c>
      <c r="C321" s="43" t="s">
        <v>28</v>
      </c>
      <c r="D321" s="43" t="s">
        <v>12</v>
      </c>
      <c r="E321" s="43" t="s">
        <v>229</v>
      </c>
      <c r="F321" s="43"/>
      <c r="G321" s="51">
        <f>G326+G330+G334+G338+G355+G359+G363</f>
        <v>64414</v>
      </c>
      <c r="H321" s="51">
        <f t="shared" ref="H321:Y321" si="44">H326+H330+H334+H338+H355+H359+H363</f>
        <v>0</v>
      </c>
      <c r="I321" s="51">
        <f t="shared" si="44"/>
        <v>0</v>
      </c>
      <c r="J321" s="51">
        <f t="shared" si="44"/>
        <v>0</v>
      </c>
      <c r="K321" s="51">
        <f t="shared" si="44"/>
        <v>0</v>
      </c>
      <c r="L321" s="51">
        <f t="shared" si="44"/>
        <v>0</v>
      </c>
      <c r="M321" s="51">
        <f t="shared" si="44"/>
        <v>0</v>
      </c>
      <c r="N321" s="51">
        <f t="shared" si="44"/>
        <v>0</v>
      </c>
      <c r="O321" s="51">
        <f t="shared" si="44"/>
        <v>0</v>
      </c>
      <c r="P321" s="51">
        <f t="shared" si="44"/>
        <v>0</v>
      </c>
      <c r="Q321" s="51">
        <f t="shared" si="44"/>
        <v>0</v>
      </c>
      <c r="R321" s="51">
        <f t="shared" si="44"/>
        <v>0</v>
      </c>
      <c r="S321" s="51">
        <f t="shared" si="44"/>
        <v>0</v>
      </c>
      <c r="T321" s="51">
        <f t="shared" si="44"/>
        <v>0</v>
      </c>
      <c r="U321" s="51">
        <f t="shared" si="44"/>
        <v>0</v>
      </c>
      <c r="V321" s="51">
        <f t="shared" si="44"/>
        <v>0</v>
      </c>
      <c r="W321" s="51">
        <f t="shared" si="44"/>
        <v>0</v>
      </c>
      <c r="X321" s="51">
        <f t="shared" si="44"/>
        <v>0</v>
      </c>
      <c r="Y321" s="51">
        <f t="shared" si="44"/>
        <v>64414</v>
      </c>
    </row>
    <row r="322" spans="1:25" ht="43.15" hidden="1" customHeight="1" x14ac:dyDescent="0.2">
      <c r="A322" s="44"/>
      <c r="B322" s="21"/>
      <c r="C322" s="43"/>
      <c r="D322" s="43"/>
      <c r="E322" s="43"/>
      <c r="F322" s="43"/>
      <c r="G322" s="51"/>
      <c r="Y322" s="51"/>
    </row>
    <row r="323" spans="1:25" ht="30.6" hidden="1" customHeight="1" x14ac:dyDescent="0.2">
      <c r="A323" s="44"/>
      <c r="B323" s="21"/>
      <c r="C323" s="43"/>
      <c r="D323" s="43"/>
      <c r="E323" s="43"/>
      <c r="F323" s="43"/>
      <c r="G323" s="51"/>
      <c r="Y323" s="51"/>
    </row>
    <row r="324" spans="1:25" hidden="1" x14ac:dyDescent="0.2">
      <c r="A324" s="23"/>
      <c r="B324" s="21"/>
      <c r="C324" s="43"/>
      <c r="D324" s="43"/>
      <c r="E324" s="43"/>
      <c r="F324" s="43"/>
      <c r="G324" s="51"/>
      <c r="Y324" s="51"/>
    </row>
    <row r="325" spans="1:25" hidden="1" x14ac:dyDescent="0.2">
      <c r="A325" s="23"/>
      <c r="B325" s="21"/>
      <c r="C325" s="43"/>
      <c r="D325" s="43"/>
      <c r="E325" s="43"/>
      <c r="F325" s="43"/>
      <c r="G325" s="51"/>
      <c r="Y325" s="51"/>
    </row>
    <row r="326" spans="1:25" ht="30.6" customHeight="1" x14ac:dyDescent="0.2">
      <c r="A326" s="63" t="s">
        <v>409</v>
      </c>
      <c r="B326" s="21" t="s">
        <v>89</v>
      </c>
      <c r="C326" s="43" t="s">
        <v>28</v>
      </c>
      <c r="D326" s="43" t="s">
        <v>12</v>
      </c>
      <c r="E326" s="43" t="s">
        <v>252</v>
      </c>
      <c r="F326" s="43"/>
      <c r="G326" s="51">
        <f>G327</f>
        <v>26235</v>
      </c>
      <c r="Y326" s="51">
        <f>Y327</f>
        <v>26235</v>
      </c>
    </row>
    <row r="327" spans="1:25" x14ac:dyDescent="0.2">
      <c r="A327" s="44" t="s">
        <v>380</v>
      </c>
      <c r="B327" s="21" t="s">
        <v>89</v>
      </c>
      <c r="C327" s="43" t="s">
        <v>28</v>
      </c>
      <c r="D327" s="43" t="s">
        <v>12</v>
      </c>
      <c r="E327" s="43" t="s">
        <v>253</v>
      </c>
      <c r="F327" s="43"/>
      <c r="G327" s="51">
        <f>G328</f>
        <v>26235</v>
      </c>
      <c r="Y327" s="51">
        <f>Y328</f>
        <v>26235</v>
      </c>
    </row>
    <row r="328" spans="1:25" ht="39" customHeight="1" x14ac:dyDescent="0.2">
      <c r="A328" s="23" t="s">
        <v>312</v>
      </c>
      <c r="B328" s="21" t="s">
        <v>89</v>
      </c>
      <c r="C328" s="43" t="s">
        <v>28</v>
      </c>
      <c r="D328" s="43" t="s">
        <v>12</v>
      </c>
      <c r="E328" s="43" t="s">
        <v>253</v>
      </c>
      <c r="F328" s="43">
        <v>200</v>
      </c>
      <c r="G328" s="51">
        <f>G329</f>
        <v>26235</v>
      </c>
      <c r="Y328" s="51">
        <f>Y329</f>
        <v>26235</v>
      </c>
    </row>
    <row r="329" spans="1:25" ht="38.25" x14ac:dyDescent="0.2">
      <c r="A329" s="23" t="s">
        <v>313</v>
      </c>
      <c r="B329" s="21" t="s">
        <v>89</v>
      </c>
      <c r="C329" s="43" t="s">
        <v>28</v>
      </c>
      <c r="D329" s="43" t="s">
        <v>12</v>
      </c>
      <c r="E329" s="43" t="s">
        <v>253</v>
      </c>
      <c r="F329" s="43">
        <v>240</v>
      </c>
      <c r="G329" s="51">
        <v>26235</v>
      </c>
      <c r="Y329" s="51">
        <v>26235</v>
      </c>
    </row>
    <row r="330" spans="1:25" ht="25.5" x14ac:dyDescent="0.2">
      <c r="A330" s="63" t="s">
        <v>330</v>
      </c>
      <c r="B330" s="21" t="s">
        <v>89</v>
      </c>
      <c r="C330" s="43" t="s">
        <v>28</v>
      </c>
      <c r="D330" s="43" t="s">
        <v>12</v>
      </c>
      <c r="E330" s="43" t="s">
        <v>254</v>
      </c>
      <c r="F330" s="43"/>
      <c r="G330" s="51">
        <f>G331</f>
        <v>13400</v>
      </c>
      <c r="Y330" s="51">
        <f>Y331</f>
        <v>13400</v>
      </c>
    </row>
    <row r="331" spans="1:25" x14ac:dyDescent="0.2">
      <c r="A331" s="44" t="s">
        <v>381</v>
      </c>
      <c r="B331" s="21" t="s">
        <v>89</v>
      </c>
      <c r="C331" s="43" t="s">
        <v>28</v>
      </c>
      <c r="D331" s="43" t="s">
        <v>12</v>
      </c>
      <c r="E331" s="43" t="s">
        <v>255</v>
      </c>
      <c r="F331" s="43"/>
      <c r="G331" s="51">
        <f>G332</f>
        <v>13400</v>
      </c>
      <c r="Y331" s="51">
        <f>Y332</f>
        <v>13400</v>
      </c>
    </row>
    <row r="332" spans="1:25" ht="38.25" x14ac:dyDescent="0.2">
      <c r="A332" s="23" t="s">
        <v>312</v>
      </c>
      <c r="B332" s="21" t="s">
        <v>89</v>
      </c>
      <c r="C332" s="43" t="s">
        <v>28</v>
      </c>
      <c r="D332" s="43" t="s">
        <v>12</v>
      </c>
      <c r="E332" s="43" t="s">
        <v>255</v>
      </c>
      <c r="F332" s="43">
        <v>200</v>
      </c>
      <c r="G332" s="51">
        <f>G333</f>
        <v>13400</v>
      </c>
      <c r="Y332" s="51">
        <f>Y333</f>
        <v>13400</v>
      </c>
    </row>
    <row r="333" spans="1:25" ht="38.25" x14ac:dyDescent="0.2">
      <c r="A333" s="23" t="s">
        <v>313</v>
      </c>
      <c r="B333" s="21" t="s">
        <v>89</v>
      </c>
      <c r="C333" s="43" t="s">
        <v>28</v>
      </c>
      <c r="D333" s="43" t="s">
        <v>12</v>
      </c>
      <c r="E333" s="43" t="s">
        <v>255</v>
      </c>
      <c r="F333" s="43">
        <v>240</v>
      </c>
      <c r="G333" s="51">
        <v>13400</v>
      </c>
      <c r="Y333" s="51">
        <v>13400</v>
      </c>
    </row>
    <row r="334" spans="1:25" ht="40.15" customHeight="1" x14ac:dyDescent="0.2">
      <c r="A334" s="63" t="s">
        <v>572</v>
      </c>
      <c r="B334" s="21" t="s">
        <v>89</v>
      </c>
      <c r="C334" s="43" t="s">
        <v>28</v>
      </c>
      <c r="D334" s="43" t="s">
        <v>12</v>
      </c>
      <c r="E334" s="43" t="s">
        <v>256</v>
      </c>
      <c r="F334" s="43"/>
      <c r="G334" s="51">
        <f>G335</f>
        <v>1600</v>
      </c>
      <c r="Y334" s="51">
        <f>Y335</f>
        <v>1600</v>
      </c>
    </row>
    <row r="335" spans="1:25" ht="29.45" customHeight="1" x14ac:dyDescent="0.2">
      <c r="A335" s="44" t="s">
        <v>573</v>
      </c>
      <c r="B335" s="21" t="s">
        <v>89</v>
      </c>
      <c r="C335" s="43" t="s">
        <v>28</v>
      </c>
      <c r="D335" s="43" t="s">
        <v>12</v>
      </c>
      <c r="E335" s="43" t="s">
        <v>257</v>
      </c>
      <c r="F335" s="43"/>
      <c r="G335" s="51">
        <f>G336</f>
        <v>1600</v>
      </c>
      <c r="Y335" s="51">
        <f>Y336</f>
        <v>1600</v>
      </c>
    </row>
    <row r="336" spans="1:25" ht="38.25" x14ac:dyDescent="0.2">
      <c r="A336" s="23" t="s">
        <v>312</v>
      </c>
      <c r="B336" s="21" t="s">
        <v>89</v>
      </c>
      <c r="C336" s="43" t="s">
        <v>28</v>
      </c>
      <c r="D336" s="43" t="s">
        <v>12</v>
      </c>
      <c r="E336" s="43" t="s">
        <v>257</v>
      </c>
      <c r="F336" s="43">
        <v>200</v>
      </c>
      <c r="G336" s="51">
        <f>G337</f>
        <v>1600</v>
      </c>
      <c r="Y336" s="51">
        <f>Y337</f>
        <v>1600</v>
      </c>
    </row>
    <row r="337" spans="1:25" ht="38.25" x14ac:dyDescent="0.2">
      <c r="A337" s="23" t="s">
        <v>313</v>
      </c>
      <c r="B337" s="21" t="s">
        <v>89</v>
      </c>
      <c r="C337" s="43" t="s">
        <v>28</v>
      </c>
      <c r="D337" s="43" t="s">
        <v>12</v>
      </c>
      <c r="E337" s="43" t="s">
        <v>257</v>
      </c>
      <c r="F337" s="43">
        <v>240</v>
      </c>
      <c r="G337" s="51">
        <v>1600</v>
      </c>
      <c r="Y337" s="51">
        <v>1600</v>
      </c>
    </row>
    <row r="338" spans="1:25" ht="31.15" customHeight="1" x14ac:dyDescent="0.2">
      <c r="A338" s="63" t="s">
        <v>418</v>
      </c>
      <c r="B338" s="21" t="s">
        <v>89</v>
      </c>
      <c r="C338" s="43" t="s">
        <v>28</v>
      </c>
      <c r="D338" s="43" t="s">
        <v>12</v>
      </c>
      <c r="E338" s="43" t="s">
        <v>258</v>
      </c>
      <c r="F338" s="43"/>
      <c r="G338" s="51">
        <f>G339+G351</f>
        <v>8930</v>
      </c>
      <c r="H338" s="51">
        <f t="shared" ref="H338:Y338" si="45">H339+H351</f>
        <v>0</v>
      </c>
      <c r="I338" s="51">
        <f t="shared" si="45"/>
        <v>0</v>
      </c>
      <c r="J338" s="51">
        <f t="shared" si="45"/>
        <v>0</v>
      </c>
      <c r="K338" s="51">
        <f t="shared" si="45"/>
        <v>0</v>
      </c>
      <c r="L338" s="51">
        <f t="shared" si="45"/>
        <v>0</v>
      </c>
      <c r="M338" s="51">
        <f t="shared" si="45"/>
        <v>0</v>
      </c>
      <c r="N338" s="51">
        <f t="shared" si="45"/>
        <v>0</v>
      </c>
      <c r="O338" s="51">
        <f t="shared" si="45"/>
        <v>0</v>
      </c>
      <c r="P338" s="51">
        <f t="shared" si="45"/>
        <v>0</v>
      </c>
      <c r="Q338" s="51">
        <f t="shared" si="45"/>
        <v>0</v>
      </c>
      <c r="R338" s="51">
        <f t="shared" si="45"/>
        <v>0</v>
      </c>
      <c r="S338" s="51">
        <f t="shared" si="45"/>
        <v>0</v>
      </c>
      <c r="T338" s="51">
        <f t="shared" si="45"/>
        <v>0</v>
      </c>
      <c r="U338" s="51">
        <f t="shared" si="45"/>
        <v>0</v>
      </c>
      <c r="V338" s="51">
        <f t="shared" si="45"/>
        <v>0</v>
      </c>
      <c r="W338" s="51">
        <f t="shared" si="45"/>
        <v>0</v>
      </c>
      <c r="X338" s="51">
        <f t="shared" si="45"/>
        <v>0</v>
      </c>
      <c r="Y338" s="51">
        <f t="shared" si="45"/>
        <v>8930</v>
      </c>
    </row>
    <row r="339" spans="1:25" ht="25.5" x14ac:dyDescent="0.2">
      <c r="A339" s="63" t="s">
        <v>414</v>
      </c>
      <c r="B339" s="21" t="s">
        <v>89</v>
      </c>
      <c r="C339" s="43" t="s">
        <v>28</v>
      </c>
      <c r="D339" s="43" t="s">
        <v>12</v>
      </c>
      <c r="E339" s="43" t="s">
        <v>259</v>
      </c>
      <c r="F339" s="43"/>
      <c r="G339" s="51">
        <f>G340</f>
        <v>7730</v>
      </c>
      <c r="Y339" s="51">
        <f>Y340</f>
        <v>7730</v>
      </c>
    </row>
    <row r="340" spans="1:25" ht="38.25" x14ac:dyDescent="0.2">
      <c r="A340" s="23" t="s">
        <v>312</v>
      </c>
      <c r="B340" s="21" t="s">
        <v>89</v>
      </c>
      <c r="C340" s="43" t="s">
        <v>28</v>
      </c>
      <c r="D340" s="43" t="s">
        <v>12</v>
      </c>
      <c r="E340" s="43" t="s">
        <v>259</v>
      </c>
      <c r="F340" s="43">
        <v>200</v>
      </c>
      <c r="G340" s="51">
        <f>G341</f>
        <v>7730</v>
      </c>
      <c r="Y340" s="51">
        <f>Y341</f>
        <v>7730</v>
      </c>
    </row>
    <row r="341" spans="1:25" ht="38.25" x14ac:dyDescent="0.2">
      <c r="A341" s="23" t="s">
        <v>313</v>
      </c>
      <c r="B341" s="21" t="s">
        <v>89</v>
      </c>
      <c r="C341" s="43" t="s">
        <v>28</v>
      </c>
      <c r="D341" s="43" t="s">
        <v>12</v>
      </c>
      <c r="E341" s="43" t="s">
        <v>259</v>
      </c>
      <c r="F341" s="43">
        <v>240</v>
      </c>
      <c r="G341" s="51">
        <v>7730</v>
      </c>
      <c r="Y341" s="51">
        <v>7730</v>
      </c>
    </row>
    <row r="342" spans="1:25" ht="29.45" hidden="1" customHeight="1" x14ac:dyDescent="0.2">
      <c r="A342" s="44"/>
      <c r="B342" s="21"/>
      <c r="C342" s="43"/>
      <c r="D342" s="43"/>
      <c r="E342" s="43"/>
      <c r="F342" s="43"/>
      <c r="G342" s="51"/>
      <c r="Y342" s="51"/>
    </row>
    <row r="343" spans="1:25" ht="30" hidden="1" customHeight="1" x14ac:dyDescent="0.2">
      <c r="A343" s="44"/>
      <c r="B343" s="21"/>
      <c r="C343" s="43"/>
      <c r="D343" s="43"/>
      <c r="E343" s="43"/>
      <c r="F343" s="43"/>
      <c r="G343" s="51"/>
      <c r="Y343" s="51"/>
    </row>
    <row r="344" spans="1:25" hidden="1" x14ac:dyDescent="0.2">
      <c r="A344" s="23"/>
      <c r="B344" s="21"/>
      <c r="C344" s="43"/>
      <c r="D344" s="43"/>
      <c r="E344" s="43"/>
      <c r="F344" s="43"/>
      <c r="G344" s="51"/>
      <c r="Y344" s="51"/>
    </row>
    <row r="345" spans="1:25" hidden="1" x14ac:dyDescent="0.2">
      <c r="A345" s="23"/>
      <c r="B345" s="21"/>
      <c r="C345" s="43"/>
      <c r="D345" s="43"/>
      <c r="E345" s="43"/>
      <c r="F345" s="43"/>
      <c r="G345" s="51"/>
      <c r="Y345" s="51"/>
    </row>
    <row r="346" spans="1:25" hidden="1" x14ac:dyDescent="0.2">
      <c r="A346" s="23"/>
      <c r="B346" s="21"/>
      <c r="C346" s="17"/>
      <c r="D346" s="17"/>
      <c r="E346" s="21"/>
      <c r="F346" s="14"/>
      <c r="G346" s="18"/>
      <c r="Y346" s="18"/>
    </row>
    <row r="347" spans="1:25" hidden="1" x14ac:dyDescent="0.2">
      <c r="A347" s="40"/>
      <c r="B347" s="21"/>
      <c r="C347" s="17"/>
      <c r="D347" s="17"/>
      <c r="E347" s="21"/>
      <c r="F347" s="21"/>
      <c r="G347" s="18"/>
      <c r="Y347" s="18"/>
    </row>
    <row r="348" spans="1:25" hidden="1" x14ac:dyDescent="0.2">
      <c r="A348" s="23"/>
      <c r="B348" s="21"/>
      <c r="C348" s="17"/>
      <c r="D348" s="17"/>
      <c r="E348" s="21"/>
      <c r="F348" s="14"/>
      <c r="G348" s="18"/>
      <c r="Y348" s="18"/>
    </row>
    <row r="349" spans="1:25" hidden="1" x14ac:dyDescent="0.2">
      <c r="A349" s="40"/>
      <c r="B349" s="21"/>
      <c r="C349" s="17"/>
      <c r="D349" s="17"/>
      <c r="E349" s="21"/>
      <c r="F349" s="14"/>
      <c r="G349" s="18"/>
      <c r="Y349" s="18"/>
    </row>
    <row r="350" spans="1:25" hidden="1" x14ac:dyDescent="0.2">
      <c r="A350" s="23"/>
      <c r="B350" s="21"/>
      <c r="C350" s="17"/>
      <c r="D350" s="17"/>
      <c r="E350" s="21"/>
      <c r="F350" s="14"/>
      <c r="G350" s="18"/>
      <c r="Y350" s="18"/>
    </row>
    <row r="351" spans="1:25" ht="35.450000000000003" customHeight="1" x14ac:dyDescent="0.2">
      <c r="A351" s="22" t="s">
        <v>499</v>
      </c>
      <c r="B351" s="21" t="s">
        <v>89</v>
      </c>
      <c r="C351" s="43" t="s">
        <v>28</v>
      </c>
      <c r="D351" s="43" t="s">
        <v>12</v>
      </c>
      <c r="E351" s="43" t="s">
        <v>500</v>
      </c>
      <c r="F351" s="43"/>
      <c r="G351" s="18">
        <f>G352</f>
        <v>1200</v>
      </c>
      <c r="H351" s="18">
        <f t="shared" ref="H351:Y351" si="46">H352</f>
        <v>0</v>
      </c>
      <c r="I351" s="18">
        <f t="shared" si="46"/>
        <v>0</v>
      </c>
      <c r="J351" s="18">
        <f t="shared" si="46"/>
        <v>0</v>
      </c>
      <c r="K351" s="18">
        <f t="shared" si="46"/>
        <v>0</v>
      </c>
      <c r="L351" s="18">
        <f t="shared" si="46"/>
        <v>0</v>
      </c>
      <c r="M351" s="18">
        <f t="shared" si="46"/>
        <v>0</v>
      </c>
      <c r="N351" s="18">
        <f t="shared" si="46"/>
        <v>0</v>
      </c>
      <c r="O351" s="18">
        <f t="shared" si="46"/>
        <v>0</v>
      </c>
      <c r="P351" s="18">
        <f t="shared" si="46"/>
        <v>0</v>
      </c>
      <c r="Q351" s="18">
        <f t="shared" si="46"/>
        <v>0</v>
      </c>
      <c r="R351" s="18">
        <f t="shared" si="46"/>
        <v>0</v>
      </c>
      <c r="S351" s="18">
        <f t="shared" si="46"/>
        <v>0</v>
      </c>
      <c r="T351" s="18">
        <f t="shared" si="46"/>
        <v>0</v>
      </c>
      <c r="U351" s="18">
        <f t="shared" si="46"/>
        <v>0</v>
      </c>
      <c r="V351" s="18">
        <f t="shared" si="46"/>
        <v>0</v>
      </c>
      <c r="W351" s="18">
        <f t="shared" si="46"/>
        <v>0</v>
      </c>
      <c r="X351" s="18">
        <f t="shared" si="46"/>
        <v>0</v>
      </c>
      <c r="Y351" s="18">
        <f t="shared" si="46"/>
        <v>1200</v>
      </c>
    </row>
    <row r="352" spans="1:25" ht="44.45" customHeight="1" x14ac:dyDescent="0.2">
      <c r="A352" s="23" t="s">
        <v>312</v>
      </c>
      <c r="B352" s="21" t="s">
        <v>89</v>
      </c>
      <c r="C352" s="43" t="s">
        <v>28</v>
      </c>
      <c r="D352" s="43" t="s">
        <v>12</v>
      </c>
      <c r="E352" s="43" t="s">
        <v>500</v>
      </c>
      <c r="F352" s="43">
        <v>200</v>
      </c>
      <c r="G352" s="18">
        <f>G353</f>
        <v>1200</v>
      </c>
      <c r="Y352" s="18">
        <f>Y353</f>
        <v>1200</v>
      </c>
    </row>
    <row r="353" spans="1:25" ht="47.45" customHeight="1" x14ac:dyDescent="0.2">
      <c r="A353" s="23" t="s">
        <v>313</v>
      </c>
      <c r="B353" s="21" t="s">
        <v>89</v>
      </c>
      <c r="C353" s="43" t="s">
        <v>28</v>
      </c>
      <c r="D353" s="43" t="s">
        <v>12</v>
      </c>
      <c r="E353" s="43" t="s">
        <v>500</v>
      </c>
      <c r="F353" s="43">
        <v>240</v>
      </c>
      <c r="G353" s="18">
        <v>1200</v>
      </c>
      <c r="Y353" s="18">
        <v>1200</v>
      </c>
    </row>
    <row r="354" spans="1:25" ht="25.9" hidden="1" customHeight="1" x14ac:dyDescent="0.2">
      <c r="A354" s="23"/>
      <c r="B354" s="21"/>
      <c r="C354" s="17"/>
      <c r="D354" s="17"/>
      <c r="E354" s="21"/>
      <c r="F354" s="14"/>
      <c r="G354" s="18"/>
      <c r="Y354" s="18"/>
    </row>
    <row r="355" spans="1:25" ht="29.45" customHeight="1" x14ac:dyDescent="0.2">
      <c r="A355" s="63" t="s">
        <v>415</v>
      </c>
      <c r="B355" s="21" t="s">
        <v>89</v>
      </c>
      <c r="C355" s="43" t="s">
        <v>28</v>
      </c>
      <c r="D355" s="43" t="s">
        <v>12</v>
      </c>
      <c r="E355" s="43" t="s">
        <v>510</v>
      </c>
      <c r="F355" s="43"/>
      <c r="G355" s="18">
        <f>G356</f>
        <v>8050</v>
      </c>
      <c r="H355" s="18">
        <f t="shared" ref="H355:Y355" si="47">H356</f>
        <v>0</v>
      </c>
      <c r="I355" s="18">
        <f t="shared" si="47"/>
        <v>0</v>
      </c>
      <c r="J355" s="18">
        <f t="shared" si="47"/>
        <v>0</v>
      </c>
      <c r="K355" s="18">
        <f t="shared" si="47"/>
        <v>0</v>
      </c>
      <c r="L355" s="18">
        <f t="shared" si="47"/>
        <v>0</v>
      </c>
      <c r="M355" s="18">
        <f t="shared" si="47"/>
        <v>0</v>
      </c>
      <c r="N355" s="18">
        <f t="shared" si="47"/>
        <v>0</v>
      </c>
      <c r="O355" s="18">
        <f t="shared" si="47"/>
        <v>0</v>
      </c>
      <c r="P355" s="18">
        <f t="shared" si="47"/>
        <v>0</v>
      </c>
      <c r="Q355" s="18">
        <f t="shared" si="47"/>
        <v>0</v>
      </c>
      <c r="R355" s="18">
        <f t="shared" si="47"/>
        <v>0</v>
      </c>
      <c r="S355" s="18">
        <f t="shared" si="47"/>
        <v>0</v>
      </c>
      <c r="T355" s="18">
        <f t="shared" si="47"/>
        <v>0</v>
      </c>
      <c r="U355" s="18">
        <f t="shared" si="47"/>
        <v>0</v>
      </c>
      <c r="V355" s="18">
        <f t="shared" si="47"/>
        <v>0</v>
      </c>
      <c r="W355" s="18">
        <f t="shared" si="47"/>
        <v>0</v>
      </c>
      <c r="X355" s="18">
        <f t="shared" si="47"/>
        <v>0</v>
      </c>
      <c r="Y355" s="18">
        <f t="shared" si="47"/>
        <v>8050</v>
      </c>
    </row>
    <row r="356" spans="1:25" ht="42" customHeight="1" x14ac:dyDescent="0.2">
      <c r="A356" s="44" t="s">
        <v>416</v>
      </c>
      <c r="B356" s="21" t="s">
        <v>89</v>
      </c>
      <c r="C356" s="43" t="s">
        <v>28</v>
      </c>
      <c r="D356" s="43" t="s">
        <v>12</v>
      </c>
      <c r="E356" s="43" t="s">
        <v>417</v>
      </c>
      <c r="F356" s="43"/>
      <c r="G356" s="18">
        <f>G357</f>
        <v>8050</v>
      </c>
      <c r="H356" s="18">
        <f t="shared" ref="H356:Y356" si="48">H357</f>
        <v>0</v>
      </c>
      <c r="I356" s="18">
        <f t="shared" si="48"/>
        <v>0</v>
      </c>
      <c r="J356" s="18">
        <f t="shared" si="48"/>
        <v>0</v>
      </c>
      <c r="K356" s="18">
        <f t="shared" si="48"/>
        <v>0</v>
      </c>
      <c r="L356" s="18">
        <f t="shared" si="48"/>
        <v>0</v>
      </c>
      <c r="M356" s="18">
        <f t="shared" si="48"/>
        <v>0</v>
      </c>
      <c r="N356" s="18">
        <f t="shared" si="48"/>
        <v>0</v>
      </c>
      <c r="O356" s="18">
        <f t="shared" si="48"/>
        <v>0</v>
      </c>
      <c r="P356" s="18">
        <f t="shared" si="48"/>
        <v>0</v>
      </c>
      <c r="Q356" s="18">
        <f t="shared" si="48"/>
        <v>0</v>
      </c>
      <c r="R356" s="18">
        <f t="shared" si="48"/>
        <v>0</v>
      </c>
      <c r="S356" s="18">
        <f t="shared" si="48"/>
        <v>0</v>
      </c>
      <c r="T356" s="18">
        <f t="shared" si="48"/>
        <v>0</v>
      </c>
      <c r="U356" s="18">
        <f t="shared" si="48"/>
        <v>0</v>
      </c>
      <c r="V356" s="18">
        <f t="shared" si="48"/>
        <v>0</v>
      </c>
      <c r="W356" s="18">
        <f t="shared" si="48"/>
        <v>0</v>
      </c>
      <c r="X356" s="18">
        <f t="shared" si="48"/>
        <v>0</v>
      </c>
      <c r="Y356" s="18">
        <f t="shared" si="48"/>
        <v>8050</v>
      </c>
    </row>
    <row r="357" spans="1:25" ht="38.25" x14ac:dyDescent="0.2">
      <c r="A357" s="24" t="s">
        <v>312</v>
      </c>
      <c r="B357" s="21" t="s">
        <v>89</v>
      </c>
      <c r="C357" s="43" t="s">
        <v>28</v>
      </c>
      <c r="D357" s="43" t="s">
        <v>12</v>
      </c>
      <c r="E357" s="43" t="s">
        <v>417</v>
      </c>
      <c r="F357" s="43">
        <v>200</v>
      </c>
      <c r="G357" s="18">
        <f>G358</f>
        <v>8050</v>
      </c>
      <c r="H357" s="18">
        <f t="shared" ref="H357:Y357" si="49">H358</f>
        <v>0</v>
      </c>
      <c r="I357" s="18">
        <f t="shared" si="49"/>
        <v>0</v>
      </c>
      <c r="J357" s="18">
        <f t="shared" si="49"/>
        <v>0</v>
      </c>
      <c r="K357" s="18">
        <f t="shared" si="49"/>
        <v>0</v>
      </c>
      <c r="L357" s="18">
        <f t="shared" si="49"/>
        <v>0</v>
      </c>
      <c r="M357" s="18">
        <f t="shared" si="49"/>
        <v>0</v>
      </c>
      <c r="N357" s="18">
        <f t="shared" si="49"/>
        <v>0</v>
      </c>
      <c r="O357" s="18">
        <f t="shared" si="49"/>
        <v>0</v>
      </c>
      <c r="P357" s="18">
        <f t="shared" si="49"/>
        <v>0</v>
      </c>
      <c r="Q357" s="18">
        <f t="shared" si="49"/>
        <v>0</v>
      </c>
      <c r="R357" s="18">
        <f t="shared" si="49"/>
        <v>0</v>
      </c>
      <c r="S357" s="18">
        <f t="shared" si="49"/>
        <v>0</v>
      </c>
      <c r="T357" s="18">
        <f t="shared" si="49"/>
        <v>0</v>
      </c>
      <c r="U357" s="18">
        <f t="shared" si="49"/>
        <v>0</v>
      </c>
      <c r="V357" s="18">
        <f t="shared" si="49"/>
        <v>0</v>
      </c>
      <c r="W357" s="18">
        <f t="shared" si="49"/>
        <v>0</v>
      </c>
      <c r="X357" s="18">
        <f t="shared" si="49"/>
        <v>0</v>
      </c>
      <c r="Y357" s="18">
        <f t="shared" si="49"/>
        <v>8050</v>
      </c>
    </row>
    <row r="358" spans="1:25" ht="38.25" x14ac:dyDescent="0.2">
      <c r="A358" s="98" t="s">
        <v>313</v>
      </c>
      <c r="B358" s="99" t="s">
        <v>89</v>
      </c>
      <c r="C358" s="70" t="s">
        <v>28</v>
      </c>
      <c r="D358" s="70" t="s">
        <v>12</v>
      </c>
      <c r="E358" s="70" t="s">
        <v>417</v>
      </c>
      <c r="F358" s="70">
        <v>240</v>
      </c>
      <c r="G358" s="100">
        <v>8050</v>
      </c>
      <c r="Y358" s="100">
        <v>8050</v>
      </c>
    </row>
    <row r="359" spans="1:25" ht="38.25" x14ac:dyDescent="0.2">
      <c r="A359" s="22" t="s">
        <v>519</v>
      </c>
      <c r="B359" s="21" t="s">
        <v>89</v>
      </c>
      <c r="C359" s="43" t="s">
        <v>28</v>
      </c>
      <c r="D359" s="43" t="s">
        <v>12</v>
      </c>
      <c r="E359" s="43" t="s">
        <v>521</v>
      </c>
      <c r="F359" s="43"/>
      <c r="G359" s="18">
        <f>G360</f>
        <v>5939</v>
      </c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8">
        <f>Y360</f>
        <v>5939</v>
      </c>
    </row>
    <row r="360" spans="1:25" ht="38.25" x14ac:dyDescent="0.2">
      <c r="A360" s="22" t="s">
        <v>520</v>
      </c>
      <c r="B360" s="21" t="s">
        <v>89</v>
      </c>
      <c r="C360" s="43" t="s">
        <v>28</v>
      </c>
      <c r="D360" s="43" t="s">
        <v>12</v>
      </c>
      <c r="E360" s="43" t="s">
        <v>522</v>
      </c>
      <c r="F360" s="43"/>
      <c r="G360" s="18">
        <f>G361</f>
        <v>5939</v>
      </c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8">
        <f>Y361</f>
        <v>5939</v>
      </c>
    </row>
    <row r="361" spans="1:25" ht="38.25" x14ac:dyDescent="0.2">
      <c r="A361" s="23" t="s">
        <v>312</v>
      </c>
      <c r="B361" s="21" t="s">
        <v>89</v>
      </c>
      <c r="C361" s="43" t="s">
        <v>28</v>
      </c>
      <c r="D361" s="43" t="s">
        <v>12</v>
      </c>
      <c r="E361" s="43" t="s">
        <v>522</v>
      </c>
      <c r="F361" s="43">
        <v>200</v>
      </c>
      <c r="G361" s="18">
        <f>G362</f>
        <v>5939</v>
      </c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8">
        <f>Y362</f>
        <v>5939</v>
      </c>
    </row>
    <row r="362" spans="1:25" ht="38.25" x14ac:dyDescent="0.2">
      <c r="A362" s="23" t="s">
        <v>313</v>
      </c>
      <c r="B362" s="21" t="s">
        <v>89</v>
      </c>
      <c r="C362" s="43" t="s">
        <v>28</v>
      </c>
      <c r="D362" s="43" t="s">
        <v>12</v>
      </c>
      <c r="E362" s="43" t="s">
        <v>522</v>
      </c>
      <c r="F362" s="43">
        <v>240</v>
      </c>
      <c r="G362" s="18">
        <v>5939</v>
      </c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8">
        <v>5939</v>
      </c>
    </row>
    <row r="363" spans="1:25" ht="28.9" customHeight="1" x14ac:dyDescent="0.2">
      <c r="A363" s="22" t="s">
        <v>571</v>
      </c>
      <c r="B363" s="21" t="s">
        <v>89</v>
      </c>
      <c r="C363" s="43" t="s">
        <v>28</v>
      </c>
      <c r="D363" s="43" t="s">
        <v>12</v>
      </c>
      <c r="E363" s="43" t="s">
        <v>528</v>
      </c>
      <c r="F363" s="43"/>
      <c r="G363" s="102">
        <f>G364</f>
        <v>260</v>
      </c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2">
        <f>Y364</f>
        <v>260</v>
      </c>
    </row>
    <row r="364" spans="1:25" ht="30.6" customHeight="1" x14ac:dyDescent="0.2">
      <c r="A364" s="22" t="s">
        <v>527</v>
      </c>
      <c r="B364" s="21" t="s">
        <v>89</v>
      </c>
      <c r="C364" s="43" t="s">
        <v>28</v>
      </c>
      <c r="D364" s="43" t="s">
        <v>12</v>
      </c>
      <c r="E364" s="43" t="s">
        <v>529</v>
      </c>
      <c r="F364" s="43"/>
      <c r="G364" s="102">
        <f>G365</f>
        <v>260</v>
      </c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2">
        <f>Y365</f>
        <v>260</v>
      </c>
    </row>
    <row r="365" spans="1:25" ht="45" customHeight="1" x14ac:dyDescent="0.2">
      <c r="A365" s="23" t="s">
        <v>312</v>
      </c>
      <c r="B365" s="21" t="s">
        <v>89</v>
      </c>
      <c r="C365" s="43" t="s">
        <v>28</v>
      </c>
      <c r="D365" s="43" t="s">
        <v>12</v>
      </c>
      <c r="E365" s="43" t="s">
        <v>529</v>
      </c>
      <c r="F365" s="43">
        <v>200</v>
      </c>
      <c r="G365" s="102">
        <f>G366</f>
        <v>260</v>
      </c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2">
        <f>Y366</f>
        <v>260</v>
      </c>
    </row>
    <row r="366" spans="1:25" ht="46.15" customHeight="1" x14ac:dyDescent="0.2">
      <c r="A366" s="23" t="s">
        <v>313</v>
      </c>
      <c r="B366" s="21" t="s">
        <v>89</v>
      </c>
      <c r="C366" s="43" t="s">
        <v>28</v>
      </c>
      <c r="D366" s="43" t="s">
        <v>12</v>
      </c>
      <c r="E366" s="43" t="s">
        <v>529</v>
      </c>
      <c r="F366" s="43">
        <v>240</v>
      </c>
      <c r="G366" s="102">
        <v>260</v>
      </c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2">
        <v>260</v>
      </c>
    </row>
    <row r="367" spans="1:25" ht="43.15" hidden="1" customHeight="1" x14ac:dyDescent="0.2">
      <c r="A367" s="104" t="s">
        <v>493</v>
      </c>
      <c r="B367" s="105" t="s">
        <v>89</v>
      </c>
      <c r="C367" s="106" t="s">
        <v>28</v>
      </c>
      <c r="D367" s="106" t="s">
        <v>12</v>
      </c>
      <c r="E367" s="106" t="s">
        <v>496</v>
      </c>
      <c r="F367" s="106"/>
      <c r="G367" s="102">
        <f>G368</f>
        <v>0</v>
      </c>
      <c r="Y367" s="102"/>
    </row>
    <row r="368" spans="1:25" ht="52.9" hidden="1" customHeight="1" x14ac:dyDescent="0.2">
      <c r="A368" s="107" t="s">
        <v>494</v>
      </c>
      <c r="B368" s="21" t="s">
        <v>89</v>
      </c>
      <c r="C368" s="43" t="s">
        <v>28</v>
      </c>
      <c r="D368" s="43" t="s">
        <v>12</v>
      </c>
      <c r="E368" s="43" t="s">
        <v>497</v>
      </c>
      <c r="F368" s="43"/>
      <c r="G368" s="18">
        <f>G369</f>
        <v>0</v>
      </c>
      <c r="Y368" s="18"/>
    </row>
    <row r="369" spans="1:25" ht="36" hidden="1" customHeight="1" x14ac:dyDescent="0.2">
      <c r="A369" s="63" t="s">
        <v>495</v>
      </c>
      <c r="B369" s="21" t="s">
        <v>89</v>
      </c>
      <c r="C369" s="43" t="s">
        <v>28</v>
      </c>
      <c r="D369" s="43" t="s">
        <v>12</v>
      </c>
      <c r="E369" s="43" t="s">
        <v>498</v>
      </c>
      <c r="F369" s="43"/>
      <c r="G369" s="18">
        <f>G370</f>
        <v>0</v>
      </c>
      <c r="Y369" s="18"/>
    </row>
    <row r="370" spans="1:25" ht="31.9" hidden="1" customHeight="1" x14ac:dyDescent="0.2">
      <c r="A370" s="23" t="s">
        <v>312</v>
      </c>
      <c r="B370" s="21" t="s">
        <v>89</v>
      </c>
      <c r="C370" s="43" t="s">
        <v>28</v>
      </c>
      <c r="D370" s="43" t="s">
        <v>12</v>
      </c>
      <c r="E370" s="43" t="s">
        <v>498</v>
      </c>
      <c r="F370" s="43">
        <v>200</v>
      </c>
      <c r="G370" s="18">
        <f>G371</f>
        <v>0</v>
      </c>
      <c r="Y370" s="18"/>
    </row>
    <row r="371" spans="1:25" ht="42.6" hidden="1" customHeight="1" x14ac:dyDescent="0.2">
      <c r="A371" s="23" t="s">
        <v>313</v>
      </c>
      <c r="B371" s="21" t="s">
        <v>89</v>
      </c>
      <c r="C371" s="43" t="s">
        <v>28</v>
      </c>
      <c r="D371" s="43" t="s">
        <v>12</v>
      </c>
      <c r="E371" s="43" t="s">
        <v>498</v>
      </c>
      <c r="F371" s="43">
        <v>240</v>
      </c>
      <c r="G371" s="18"/>
      <c r="Y371" s="18"/>
    </row>
    <row r="372" spans="1:25" ht="32.450000000000003" customHeight="1" x14ac:dyDescent="0.2">
      <c r="A372" s="40" t="s">
        <v>42</v>
      </c>
      <c r="B372" s="21" t="s">
        <v>89</v>
      </c>
      <c r="C372" s="17" t="s">
        <v>28</v>
      </c>
      <c r="D372" s="17" t="s">
        <v>28</v>
      </c>
      <c r="E372" s="17"/>
      <c r="F372" s="14"/>
      <c r="G372" s="18">
        <f t="shared" ref="G372:Y372" si="50">G383+G392</f>
        <v>34809</v>
      </c>
      <c r="H372" s="18">
        <f t="shared" si="50"/>
        <v>0</v>
      </c>
      <c r="I372" s="18">
        <f t="shared" si="50"/>
        <v>0</v>
      </c>
      <c r="J372" s="18">
        <f t="shared" si="50"/>
        <v>0</v>
      </c>
      <c r="K372" s="18">
        <f t="shared" si="50"/>
        <v>0</v>
      </c>
      <c r="L372" s="18">
        <f t="shared" si="50"/>
        <v>0</v>
      </c>
      <c r="M372" s="18">
        <f t="shared" si="50"/>
        <v>0</v>
      </c>
      <c r="N372" s="18">
        <f t="shared" si="50"/>
        <v>0</v>
      </c>
      <c r="O372" s="18">
        <f t="shared" si="50"/>
        <v>0</v>
      </c>
      <c r="P372" s="18">
        <f t="shared" si="50"/>
        <v>0</v>
      </c>
      <c r="Q372" s="18">
        <f t="shared" si="50"/>
        <v>0</v>
      </c>
      <c r="R372" s="18">
        <f t="shared" si="50"/>
        <v>0</v>
      </c>
      <c r="S372" s="18">
        <f t="shared" si="50"/>
        <v>0</v>
      </c>
      <c r="T372" s="18">
        <f t="shared" si="50"/>
        <v>0</v>
      </c>
      <c r="U372" s="18">
        <f t="shared" si="50"/>
        <v>0</v>
      </c>
      <c r="V372" s="18">
        <f t="shared" si="50"/>
        <v>0</v>
      </c>
      <c r="W372" s="18">
        <f t="shared" si="50"/>
        <v>0</v>
      </c>
      <c r="X372" s="18">
        <f t="shared" si="50"/>
        <v>0</v>
      </c>
      <c r="Y372" s="18">
        <f t="shared" si="50"/>
        <v>34822</v>
      </c>
    </row>
    <row r="373" spans="1:25" hidden="1" x14ac:dyDescent="0.2"/>
    <row r="374" spans="1:25" hidden="1" x14ac:dyDescent="0.2"/>
    <row r="375" spans="1:25" ht="100.9" hidden="1" customHeight="1" x14ac:dyDescent="0.2"/>
    <row r="376" spans="1:25" hidden="1" x14ac:dyDescent="0.2"/>
    <row r="377" spans="1:25" hidden="1" x14ac:dyDescent="0.2"/>
    <row r="378" spans="1:25" hidden="1" x14ac:dyDescent="0.2"/>
    <row r="379" spans="1:25" hidden="1" x14ac:dyDescent="0.2">
      <c r="A379" s="108"/>
      <c r="B379" s="21"/>
      <c r="C379" s="17"/>
      <c r="D379" s="17"/>
      <c r="E379" s="17"/>
      <c r="F379" s="14"/>
      <c r="G379" s="18"/>
      <c r="H379" s="103"/>
      <c r="Y379" s="18"/>
    </row>
    <row r="380" spans="1:25" ht="26.45" hidden="1" customHeight="1" x14ac:dyDescent="0.2">
      <c r="A380" s="108"/>
      <c r="B380" s="21"/>
      <c r="C380" s="17"/>
      <c r="D380" s="17"/>
      <c r="E380" s="17"/>
      <c r="F380" s="14"/>
      <c r="G380" s="18"/>
      <c r="H380" s="103"/>
      <c r="Y380" s="18"/>
    </row>
    <row r="381" spans="1:25" hidden="1" x14ac:dyDescent="0.2">
      <c r="A381" s="108"/>
      <c r="B381" s="21"/>
      <c r="C381" s="17"/>
      <c r="D381" s="17"/>
      <c r="E381" s="17"/>
      <c r="F381" s="14"/>
      <c r="G381" s="18"/>
      <c r="H381" s="103"/>
      <c r="Y381" s="18"/>
    </row>
    <row r="382" spans="1:25" ht="25.15" hidden="1" customHeight="1" x14ac:dyDescent="0.2">
      <c r="A382" s="108"/>
      <c r="B382" s="21"/>
      <c r="C382" s="17"/>
      <c r="D382" s="17"/>
      <c r="E382" s="17"/>
      <c r="F382" s="14"/>
      <c r="G382" s="18"/>
      <c r="H382" s="103"/>
      <c r="Y382" s="18"/>
    </row>
    <row r="383" spans="1:25" ht="58.15" customHeight="1" x14ac:dyDescent="0.2">
      <c r="A383" s="89" t="s">
        <v>546</v>
      </c>
      <c r="B383" s="21" t="s">
        <v>89</v>
      </c>
      <c r="C383" s="43" t="s">
        <v>28</v>
      </c>
      <c r="D383" s="43" t="s">
        <v>28</v>
      </c>
      <c r="E383" s="43" t="s">
        <v>229</v>
      </c>
      <c r="F383" s="43"/>
      <c r="G383" s="51">
        <f>G384</f>
        <v>27380</v>
      </c>
      <c r="H383" s="103"/>
      <c r="Y383" s="51">
        <f>Y384</f>
        <v>27384</v>
      </c>
    </row>
    <row r="384" spans="1:25" ht="63.75" x14ac:dyDescent="0.2">
      <c r="A384" s="44" t="s">
        <v>410</v>
      </c>
      <c r="B384" s="21" t="s">
        <v>89</v>
      </c>
      <c r="C384" s="43" t="s">
        <v>28</v>
      </c>
      <c r="D384" s="43" t="s">
        <v>28</v>
      </c>
      <c r="E384" s="43" t="s">
        <v>261</v>
      </c>
      <c r="F384" s="43"/>
      <c r="G384" s="51">
        <f>G385</f>
        <v>27380</v>
      </c>
      <c r="H384" s="103"/>
      <c r="Y384" s="51">
        <f>Y385</f>
        <v>27384</v>
      </c>
    </row>
    <row r="385" spans="1:25" ht="69.599999999999994" customHeight="1" x14ac:dyDescent="0.2">
      <c r="A385" s="44" t="s">
        <v>342</v>
      </c>
      <c r="B385" s="21" t="s">
        <v>89</v>
      </c>
      <c r="C385" s="43" t="s">
        <v>28</v>
      </c>
      <c r="D385" s="43" t="s">
        <v>28</v>
      </c>
      <c r="E385" s="43" t="s">
        <v>262</v>
      </c>
      <c r="F385" s="43"/>
      <c r="G385" s="51">
        <f t="shared" ref="G385:Y385" si="51">G386+G388+G390</f>
        <v>27380</v>
      </c>
      <c r="H385" s="51">
        <f t="shared" si="51"/>
        <v>0</v>
      </c>
      <c r="I385" s="51">
        <f t="shared" si="51"/>
        <v>0</v>
      </c>
      <c r="J385" s="51">
        <f t="shared" si="51"/>
        <v>0</v>
      </c>
      <c r="K385" s="51">
        <f t="shared" si="51"/>
        <v>0</v>
      </c>
      <c r="L385" s="51">
        <f t="shared" si="51"/>
        <v>0</v>
      </c>
      <c r="M385" s="51">
        <f t="shared" si="51"/>
        <v>0</v>
      </c>
      <c r="N385" s="51">
        <f t="shared" si="51"/>
        <v>0</v>
      </c>
      <c r="O385" s="51">
        <f t="shared" si="51"/>
        <v>0</v>
      </c>
      <c r="P385" s="51">
        <f t="shared" si="51"/>
        <v>0</v>
      </c>
      <c r="Q385" s="51">
        <f t="shared" si="51"/>
        <v>0</v>
      </c>
      <c r="R385" s="51">
        <f t="shared" si="51"/>
        <v>0</v>
      </c>
      <c r="S385" s="51">
        <f t="shared" si="51"/>
        <v>0</v>
      </c>
      <c r="T385" s="51">
        <f t="shared" si="51"/>
        <v>0</v>
      </c>
      <c r="U385" s="51">
        <f t="shared" si="51"/>
        <v>0</v>
      </c>
      <c r="V385" s="51">
        <f t="shared" si="51"/>
        <v>0</v>
      </c>
      <c r="W385" s="51">
        <f t="shared" si="51"/>
        <v>0</v>
      </c>
      <c r="X385" s="51">
        <f t="shared" si="51"/>
        <v>0</v>
      </c>
      <c r="Y385" s="51">
        <f t="shared" si="51"/>
        <v>27384</v>
      </c>
    </row>
    <row r="386" spans="1:25" ht="89.25" x14ac:dyDescent="0.2">
      <c r="A386" s="24" t="s">
        <v>88</v>
      </c>
      <c r="B386" s="21" t="s">
        <v>89</v>
      </c>
      <c r="C386" s="43" t="s">
        <v>28</v>
      </c>
      <c r="D386" s="43" t="s">
        <v>28</v>
      </c>
      <c r="E386" s="43" t="s">
        <v>262</v>
      </c>
      <c r="F386" s="43">
        <v>100</v>
      </c>
      <c r="G386" s="51">
        <f>G387</f>
        <v>25207</v>
      </c>
      <c r="H386" s="103"/>
      <c r="Y386" s="51">
        <f>Y387</f>
        <v>25211</v>
      </c>
    </row>
    <row r="387" spans="1:25" ht="25.5" x14ac:dyDescent="0.2">
      <c r="A387" s="24" t="s">
        <v>231</v>
      </c>
      <c r="B387" s="21" t="s">
        <v>89</v>
      </c>
      <c r="C387" s="43" t="s">
        <v>28</v>
      </c>
      <c r="D387" s="43" t="s">
        <v>28</v>
      </c>
      <c r="E387" s="43" t="s">
        <v>262</v>
      </c>
      <c r="F387" s="43">
        <v>110</v>
      </c>
      <c r="G387" s="51">
        <v>25207</v>
      </c>
      <c r="H387" s="103"/>
      <c r="Y387" s="51">
        <v>25211</v>
      </c>
    </row>
    <row r="388" spans="1:25" ht="38.25" x14ac:dyDescent="0.2">
      <c r="A388" s="23" t="s">
        <v>312</v>
      </c>
      <c r="B388" s="21" t="s">
        <v>89</v>
      </c>
      <c r="C388" s="43" t="s">
        <v>28</v>
      </c>
      <c r="D388" s="43" t="s">
        <v>28</v>
      </c>
      <c r="E388" s="43" t="s">
        <v>262</v>
      </c>
      <c r="F388" s="43">
        <v>200</v>
      </c>
      <c r="G388" s="18">
        <f>G389</f>
        <v>2158</v>
      </c>
      <c r="H388" s="18">
        <f t="shared" ref="H388:Y388" si="52">H389</f>
        <v>0</v>
      </c>
      <c r="I388" s="18">
        <f t="shared" si="52"/>
        <v>0</v>
      </c>
      <c r="J388" s="18">
        <f t="shared" si="52"/>
        <v>0</v>
      </c>
      <c r="K388" s="18">
        <f t="shared" si="52"/>
        <v>0</v>
      </c>
      <c r="L388" s="18">
        <f t="shared" si="52"/>
        <v>0</v>
      </c>
      <c r="M388" s="18">
        <f t="shared" si="52"/>
        <v>0</v>
      </c>
      <c r="N388" s="18">
        <f t="shared" si="52"/>
        <v>0</v>
      </c>
      <c r="O388" s="18">
        <f t="shared" si="52"/>
        <v>0</v>
      </c>
      <c r="P388" s="18">
        <f t="shared" si="52"/>
        <v>0</v>
      </c>
      <c r="Q388" s="18">
        <f t="shared" si="52"/>
        <v>0</v>
      </c>
      <c r="R388" s="18">
        <f t="shared" si="52"/>
        <v>0</v>
      </c>
      <c r="S388" s="18">
        <f t="shared" si="52"/>
        <v>0</v>
      </c>
      <c r="T388" s="18">
        <f t="shared" si="52"/>
        <v>0</v>
      </c>
      <c r="U388" s="18">
        <f t="shared" si="52"/>
        <v>0</v>
      </c>
      <c r="V388" s="18">
        <f t="shared" si="52"/>
        <v>0</v>
      </c>
      <c r="W388" s="18">
        <f t="shared" si="52"/>
        <v>0</v>
      </c>
      <c r="X388" s="18">
        <f t="shared" si="52"/>
        <v>0</v>
      </c>
      <c r="Y388" s="18">
        <f t="shared" si="52"/>
        <v>2158</v>
      </c>
    </row>
    <row r="389" spans="1:25" ht="38.25" x14ac:dyDescent="0.2">
      <c r="A389" s="23" t="s">
        <v>313</v>
      </c>
      <c r="B389" s="21" t="s">
        <v>89</v>
      </c>
      <c r="C389" s="43" t="s">
        <v>28</v>
      </c>
      <c r="D389" s="43" t="s">
        <v>28</v>
      </c>
      <c r="E389" s="43" t="s">
        <v>262</v>
      </c>
      <c r="F389" s="43">
        <v>240</v>
      </c>
      <c r="G389" s="18">
        <v>2158</v>
      </c>
      <c r="H389" s="103"/>
      <c r="Y389" s="18">
        <v>2158</v>
      </c>
    </row>
    <row r="390" spans="1:25" x14ac:dyDescent="0.2">
      <c r="A390" s="24" t="s">
        <v>66</v>
      </c>
      <c r="B390" s="21" t="s">
        <v>89</v>
      </c>
      <c r="C390" s="43" t="s">
        <v>28</v>
      </c>
      <c r="D390" s="43" t="s">
        <v>28</v>
      </c>
      <c r="E390" s="43" t="s">
        <v>262</v>
      </c>
      <c r="F390" s="43">
        <v>800</v>
      </c>
      <c r="G390" s="18">
        <f>G391</f>
        <v>15</v>
      </c>
      <c r="H390" s="18">
        <f t="shared" ref="H390:Y390" si="53">H391</f>
        <v>0</v>
      </c>
      <c r="I390" s="18">
        <f t="shared" si="53"/>
        <v>0</v>
      </c>
      <c r="J390" s="18">
        <f t="shared" si="53"/>
        <v>0</v>
      </c>
      <c r="K390" s="18">
        <f t="shared" si="53"/>
        <v>0</v>
      </c>
      <c r="L390" s="18">
        <f t="shared" si="53"/>
        <v>0</v>
      </c>
      <c r="M390" s="18">
        <f t="shared" si="53"/>
        <v>0</v>
      </c>
      <c r="N390" s="18">
        <f t="shared" si="53"/>
        <v>0</v>
      </c>
      <c r="O390" s="18">
        <f t="shared" si="53"/>
        <v>0</v>
      </c>
      <c r="P390" s="18">
        <f t="shared" si="53"/>
        <v>0</v>
      </c>
      <c r="Q390" s="18">
        <f t="shared" si="53"/>
        <v>0</v>
      </c>
      <c r="R390" s="18">
        <f t="shared" si="53"/>
        <v>0</v>
      </c>
      <c r="S390" s="18">
        <f t="shared" si="53"/>
        <v>0</v>
      </c>
      <c r="T390" s="18">
        <f t="shared" si="53"/>
        <v>0</v>
      </c>
      <c r="U390" s="18">
        <f t="shared" si="53"/>
        <v>0</v>
      </c>
      <c r="V390" s="18">
        <f t="shared" si="53"/>
        <v>0</v>
      </c>
      <c r="W390" s="18">
        <f t="shared" si="53"/>
        <v>0</v>
      </c>
      <c r="X390" s="18">
        <f t="shared" si="53"/>
        <v>0</v>
      </c>
      <c r="Y390" s="18">
        <f t="shared" si="53"/>
        <v>15</v>
      </c>
    </row>
    <row r="391" spans="1:25" ht="28.15" customHeight="1" x14ac:dyDescent="0.2">
      <c r="A391" s="24" t="s">
        <v>326</v>
      </c>
      <c r="B391" s="21" t="s">
        <v>89</v>
      </c>
      <c r="C391" s="43" t="s">
        <v>28</v>
      </c>
      <c r="D391" s="43" t="s">
        <v>28</v>
      </c>
      <c r="E391" s="43" t="s">
        <v>262</v>
      </c>
      <c r="F391" s="43">
        <v>850</v>
      </c>
      <c r="G391" s="18">
        <v>15</v>
      </c>
      <c r="H391" s="103"/>
      <c r="Y391" s="18">
        <v>15</v>
      </c>
    </row>
    <row r="392" spans="1:25" ht="42.6" customHeight="1" x14ac:dyDescent="0.2">
      <c r="A392" s="20" t="s">
        <v>207</v>
      </c>
      <c r="B392" s="21" t="s">
        <v>89</v>
      </c>
      <c r="C392" s="17" t="s">
        <v>28</v>
      </c>
      <c r="D392" s="17" t="s">
        <v>28</v>
      </c>
      <c r="E392" s="14" t="s">
        <v>274</v>
      </c>
      <c r="F392" s="14"/>
      <c r="G392" s="18">
        <f>G393</f>
        <v>7429</v>
      </c>
      <c r="Y392" s="18">
        <f>Y393</f>
        <v>7438</v>
      </c>
    </row>
    <row r="393" spans="1:25" ht="28.15" customHeight="1" x14ac:dyDescent="0.2">
      <c r="A393" s="26" t="s">
        <v>64</v>
      </c>
      <c r="B393" s="21" t="s">
        <v>89</v>
      </c>
      <c r="C393" s="17" t="s">
        <v>28</v>
      </c>
      <c r="D393" s="17" t="s">
        <v>28</v>
      </c>
      <c r="E393" s="21" t="s">
        <v>105</v>
      </c>
      <c r="F393" s="14"/>
      <c r="G393" s="18">
        <f>G394+G396</f>
        <v>7429</v>
      </c>
      <c r="Y393" s="18">
        <f>Y394+Y396</f>
        <v>7438</v>
      </c>
    </row>
    <row r="394" spans="1:25" ht="97.9" customHeight="1" x14ac:dyDescent="0.2">
      <c r="A394" s="23" t="s">
        <v>88</v>
      </c>
      <c r="B394" s="21" t="s">
        <v>89</v>
      </c>
      <c r="C394" s="17" t="s">
        <v>28</v>
      </c>
      <c r="D394" s="17" t="s">
        <v>28</v>
      </c>
      <c r="E394" s="21" t="s">
        <v>105</v>
      </c>
      <c r="F394" s="14">
        <v>100</v>
      </c>
      <c r="G394" s="18">
        <f t="shared" ref="G394:Y394" si="54">G395</f>
        <v>7323</v>
      </c>
      <c r="H394" s="18">
        <f t="shared" si="54"/>
        <v>7001</v>
      </c>
      <c r="I394" s="18">
        <f t="shared" si="54"/>
        <v>7001</v>
      </c>
      <c r="J394" s="18">
        <f t="shared" si="54"/>
        <v>7001</v>
      </c>
      <c r="K394" s="18">
        <f t="shared" si="54"/>
        <v>7001</v>
      </c>
      <c r="L394" s="18">
        <f t="shared" si="54"/>
        <v>7001</v>
      </c>
      <c r="M394" s="18">
        <f t="shared" si="54"/>
        <v>7001</v>
      </c>
      <c r="N394" s="18">
        <f t="shared" si="54"/>
        <v>7001</v>
      </c>
      <c r="O394" s="18">
        <f t="shared" si="54"/>
        <v>7001</v>
      </c>
      <c r="P394" s="18">
        <f t="shared" si="54"/>
        <v>7001</v>
      </c>
      <c r="Q394" s="18">
        <f t="shared" si="54"/>
        <v>7001</v>
      </c>
      <c r="R394" s="18">
        <f t="shared" si="54"/>
        <v>7001</v>
      </c>
      <c r="S394" s="18">
        <f t="shared" si="54"/>
        <v>7001</v>
      </c>
      <c r="T394" s="18">
        <f t="shared" si="54"/>
        <v>7001</v>
      </c>
      <c r="U394" s="18">
        <f t="shared" si="54"/>
        <v>7001</v>
      </c>
      <c r="V394" s="18">
        <f t="shared" si="54"/>
        <v>7001</v>
      </c>
      <c r="W394" s="18">
        <f t="shared" si="54"/>
        <v>7001</v>
      </c>
      <c r="X394" s="18">
        <f t="shared" si="54"/>
        <v>7001</v>
      </c>
      <c r="Y394" s="18">
        <f t="shared" si="54"/>
        <v>7332</v>
      </c>
    </row>
    <row r="395" spans="1:25" ht="42.6" customHeight="1" x14ac:dyDescent="0.2">
      <c r="A395" s="24" t="s">
        <v>194</v>
      </c>
      <c r="B395" s="21" t="s">
        <v>89</v>
      </c>
      <c r="C395" s="17" t="s">
        <v>28</v>
      </c>
      <c r="D395" s="17" t="s">
        <v>28</v>
      </c>
      <c r="E395" s="21" t="s">
        <v>105</v>
      </c>
      <c r="F395" s="14">
        <v>120</v>
      </c>
      <c r="G395" s="18">
        <f>7018+305</f>
        <v>7323</v>
      </c>
      <c r="H395" s="18">
        <f t="shared" ref="H395:X395" si="55">7131-150+20</f>
        <v>7001</v>
      </c>
      <c r="I395" s="18">
        <f t="shared" si="55"/>
        <v>7001</v>
      </c>
      <c r="J395" s="18">
        <f t="shared" si="55"/>
        <v>7001</v>
      </c>
      <c r="K395" s="18">
        <f t="shared" si="55"/>
        <v>7001</v>
      </c>
      <c r="L395" s="18">
        <f t="shared" si="55"/>
        <v>7001</v>
      </c>
      <c r="M395" s="18">
        <f t="shared" si="55"/>
        <v>7001</v>
      </c>
      <c r="N395" s="18">
        <f t="shared" si="55"/>
        <v>7001</v>
      </c>
      <c r="O395" s="18">
        <f t="shared" si="55"/>
        <v>7001</v>
      </c>
      <c r="P395" s="18">
        <f t="shared" si="55"/>
        <v>7001</v>
      </c>
      <c r="Q395" s="18">
        <f t="shared" si="55"/>
        <v>7001</v>
      </c>
      <c r="R395" s="18">
        <f t="shared" si="55"/>
        <v>7001</v>
      </c>
      <c r="S395" s="18">
        <f t="shared" si="55"/>
        <v>7001</v>
      </c>
      <c r="T395" s="18">
        <f t="shared" si="55"/>
        <v>7001</v>
      </c>
      <c r="U395" s="18">
        <f t="shared" si="55"/>
        <v>7001</v>
      </c>
      <c r="V395" s="18">
        <f t="shared" si="55"/>
        <v>7001</v>
      </c>
      <c r="W395" s="18">
        <f t="shared" si="55"/>
        <v>7001</v>
      </c>
      <c r="X395" s="18">
        <f t="shared" si="55"/>
        <v>7001</v>
      </c>
      <c r="Y395" s="18">
        <f>7018+314</f>
        <v>7332</v>
      </c>
    </row>
    <row r="396" spans="1:25" ht="40.15" customHeight="1" x14ac:dyDescent="0.2">
      <c r="A396" s="23" t="s">
        <v>312</v>
      </c>
      <c r="B396" s="21" t="s">
        <v>89</v>
      </c>
      <c r="C396" s="17" t="s">
        <v>28</v>
      </c>
      <c r="D396" s="17" t="s">
        <v>28</v>
      </c>
      <c r="E396" s="21" t="s">
        <v>105</v>
      </c>
      <c r="F396" s="14">
        <v>200</v>
      </c>
      <c r="G396" s="18">
        <f t="shared" ref="G396:Y396" si="56">G397</f>
        <v>106</v>
      </c>
      <c r="H396" s="18">
        <f t="shared" si="56"/>
        <v>123</v>
      </c>
      <c r="I396" s="18">
        <f t="shared" si="56"/>
        <v>123</v>
      </c>
      <c r="J396" s="18">
        <f t="shared" si="56"/>
        <v>123</v>
      </c>
      <c r="K396" s="18">
        <f t="shared" si="56"/>
        <v>123</v>
      </c>
      <c r="L396" s="18">
        <f t="shared" si="56"/>
        <v>123</v>
      </c>
      <c r="M396" s="18">
        <f t="shared" si="56"/>
        <v>123</v>
      </c>
      <c r="N396" s="18">
        <f t="shared" si="56"/>
        <v>123</v>
      </c>
      <c r="O396" s="18">
        <f t="shared" si="56"/>
        <v>123</v>
      </c>
      <c r="P396" s="18">
        <f t="shared" si="56"/>
        <v>123</v>
      </c>
      <c r="Q396" s="18">
        <f t="shared" si="56"/>
        <v>123</v>
      </c>
      <c r="R396" s="18">
        <f t="shared" si="56"/>
        <v>123</v>
      </c>
      <c r="S396" s="18">
        <f t="shared" si="56"/>
        <v>123</v>
      </c>
      <c r="T396" s="18">
        <f t="shared" si="56"/>
        <v>123</v>
      </c>
      <c r="U396" s="18">
        <f t="shared" si="56"/>
        <v>123</v>
      </c>
      <c r="V396" s="18">
        <f t="shared" si="56"/>
        <v>123</v>
      </c>
      <c r="W396" s="18">
        <f t="shared" si="56"/>
        <v>123</v>
      </c>
      <c r="X396" s="18">
        <f t="shared" si="56"/>
        <v>123</v>
      </c>
      <c r="Y396" s="18">
        <f t="shared" si="56"/>
        <v>106</v>
      </c>
    </row>
    <row r="397" spans="1:25" ht="48" customHeight="1" x14ac:dyDescent="0.2">
      <c r="A397" s="23" t="s">
        <v>313</v>
      </c>
      <c r="B397" s="21" t="s">
        <v>89</v>
      </c>
      <c r="C397" s="17" t="s">
        <v>28</v>
      </c>
      <c r="D397" s="17" t="s">
        <v>28</v>
      </c>
      <c r="E397" s="21" t="s">
        <v>105</v>
      </c>
      <c r="F397" s="14">
        <v>240</v>
      </c>
      <c r="G397" s="18">
        <v>106</v>
      </c>
      <c r="H397" s="18">
        <v>123</v>
      </c>
      <c r="I397" s="18">
        <v>123</v>
      </c>
      <c r="J397" s="18">
        <v>123</v>
      </c>
      <c r="K397" s="18">
        <v>123</v>
      </c>
      <c r="L397" s="18">
        <v>123</v>
      </c>
      <c r="M397" s="18">
        <v>123</v>
      </c>
      <c r="N397" s="18">
        <v>123</v>
      </c>
      <c r="O397" s="18">
        <v>123</v>
      </c>
      <c r="P397" s="18">
        <v>123</v>
      </c>
      <c r="Q397" s="18">
        <v>123</v>
      </c>
      <c r="R397" s="18">
        <v>123</v>
      </c>
      <c r="S397" s="18">
        <v>123</v>
      </c>
      <c r="T397" s="18">
        <v>123</v>
      </c>
      <c r="U397" s="18">
        <v>123</v>
      </c>
      <c r="V397" s="18">
        <v>123</v>
      </c>
      <c r="W397" s="18">
        <v>123</v>
      </c>
      <c r="X397" s="18">
        <v>123</v>
      </c>
      <c r="Y397" s="18">
        <v>106</v>
      </c>
    </row>
    <row r="398" spans="1:25" ht="13.5" customHeight="1" x14ac:dyDescent="0.2">
      <c r="A398" s="61" t="s">
        <v>52</v>
      </c>
      <c r="B398" s="21" t="s">
        <v>89</v>
      </c>
      <c r="C398" s="17" t="s">
        <v>16</v>
      </c>
      <c r="D398" s="17" t="s">
        <v>17</v>
      </c>
      <c r="E398" s="21"/>
      <c r="F398" s="14"/>
      <c r="G398" s="18">
        <f t="shared" ref="G398:G403" si="57">G399</f>
        <v>773426</v>
      </c>
      <c r="H398" s="18">
        <f t="shared" ref="H398:Y403" si="58">H399</f>
        <v>0</v>
      </c>
      <c r="I398" s="18">
        <f t="shared" si="58"/>
        <v>0</v>
      </c>
      <c r="J398" s="18">
        <f t="shared" si="58"/>
        <v>0</v>
      </c>
      <c r="K398" s="18">
        <f t="shared" si="58"/>
        <v>0</v>
      </c>
      <c r="L398" s="18">
        <f t="shared" si="58"/>
        <v>0</v>
      </c>
      <c r="M398" s="18">
        <f t="shared" si="58"/>
        <v>0</v>
      </c>
      <c r="N398" s="18">
        <f t="shared" si="58"/>
        <v>0</v>
      </c>
      <c r="O398" s="18">
        <f t="shared" si="58"/>
        <v>0</v>
      </c>
      <c r="P398" s="18">
        <f t="shared" si="58"/>
        <v>0</v>
      </c>
      <c r="Q398" s="18">
        <f t="shared" si="58"/>
        <v>0</v>
      </c>
      <c r="R398" s="18">
        <f t="shared" si="58"/>
        <v>0</v>
      </c>
      <c r="S398" s="18">
        <f t="shared" si="58"/>
        <v>0</v>
      </c>
      <c r="T398" s="18">
        <f t="shared" si="58"/>
        <v>0</v>
      </c>
      <c r="U398" s="18">
        <f t="shared" si="58"/>
        <v>0</v>
      </c>
      <c r="V398" s="18">
        <f t="shared" si="58"/>
        <v>0</v>
      </c>
      <c r="W398" s="18">
        <f t="shared" si="58"/>
        <v>0</v>
      </c>
      <c r="X398" s="18">
        <f t="shared" si="58"/>
        <v>0</v>
      </c>
      <c r="Y398" s="18">
        <f t="shared" si="58"/>
        <v>0</v>
      </c>
    </row>
    <row r="399" spans="1:25" ht="14.25" customHeight="1" x14ac:dyDescent="0.2">
      <c r="A399" s="61" t="s">
        <v>18</v>
      </c>
      <c r="B399" s="21" t="s">
        <v>89</v>
      </c>
      <c r="C399" s="17" t="s">
        <v>16</v>
      </c>
      <c r="D399" s="17" t="s">
        <v>3</v>
      </c>
      <c r="E399" s="21"/>
      <c r="F399" s="14"/>
      <c r="G399" s="18">
        <f t="shared" si="57"/>
        <v>773426</v>
      </c>
      <c r="H399" s="18">
        <f t="shared" si="58"/>
        <v>0</v>
      </c>
      <c r="I399" s="18">
        <f t="shared" si="58"/>
        <v>0</v>
      </c>
      <c r="J399" s="18">
        <f t="shared" si="58"/>
        <v>0</v>
      </c>
      <c r="K399" s="18">
        <f t="shared" si="58"/>
        <v>0</v>
      </c>
      <c r="L399" s="18">
        <f t="shared" si="58"/>
        <v>0</v>
      </c>
      <c r="M399" s="18">
        <f t="shared" si="58"/>
        <v>0</v>
      </c>
      <c r="N399" s="18">
        <f t="shared" si="58"/>
        <v>0</v>
      </c>
      <c r="O399" s="18">
        <f t="shared" si="58"/>
        <v>0</v>
      </c>
      <c r="P399" s="18">
        <f t="shared" si="58"/>
        <v>0</v>
      </c>
      <c r="Q399" s="18">
        <f t="shared" si="58"/>
        <v>0</v>
      </c>
      <c r="R399" s="18">
        <f t="shared" si="58"/>
        <v>0</v>
      </c>
      <c r="S399" s="18">
        <f t="shared" si="58"/>
        <v>0</v>
      </c>
      <c r="T399" s="18">
        <f t="shared" si="58"/>
        <v>0</v>
      </c>
      <c r="U399" s="18">
        <f t="shared" si="58"/>
        <v>0</v>
      </c>
      <c r="V399" s="18">
        <f t="shared" si="58"/>
        <v>0</v>
      </c>
      <c r="W399" s="18">
        <f t="shared" si="58"/>
        <v>0</v>
      </c>
      <c r="X399" s="18">
        <f t="shared" si="58"/>
        <v>0</v>
      </c>
      <c r="Y399" s="18">
        <f t="shared" si="58"/>
        <v>0</v>
      </c>
    </row>
    <row r="400" spans="1:25" ht="25.5" x14ac:dyDescent="0.2">
      <c r="A400" s="22" t="s">
        <v>552</v>
      </c>
      <c r="B400" s="21" t="s">
        <v>89</v>
      </c>
      <c r="C400" s="17" t="s">
        <v>16</v>
      </c>
      <c r="D400" s="17" t="s">
        <v>3</v>
      </c>
      <c r="E400" s="21" t="s">
        <v>188</v>
      </c>
      <c r="F400" s="14"/>
      <c r="G400" s="18">
        <f t="shared" si="57"/>
        <v>773426</v>
      </c>
      <c r="H400" s="18">
        <f t="shared" si="58"/>
        <v>0</v>
      </c>
      <c r="I400" s="18">
        <f t="shared" si="58"/>
        <v>0</v>
      </c>
      <c r="J400" s="18">
        <f t="shared" si="58"/>
        <v>0</v>
      </c>
      <c r="K400" s="18">
        <f t="shared" si="58"/>
        <v>0</v>
      </c>
      <c r="L400" s="18">
        <f t="shared" si="58"/>
        <v>0</v>
      </c>
      <c r="M400" s="18">
        <f t="shared" si="58"/>
        <v>0</v>
      </c>
      <c r="N400" s="18">
        <f t="shared" si="58"/>
        <v>0</v>
      </c>
      <c r="O400" s="18">
        <f t="shared" si="58"/>
        <v>0</v>
      </c>
      <c r="P400" s="18">
        <f t="shared" si="58"/>
        <v>0</v>
      </c>
      <c r="Q400" s="18">
        <f t="shared" si="58"/>
        <v>0</v>
      </c>
      <c r="R400" s="18">
        <f t="shared" si="58"/>
        <v>0</v>
      </c>
      <c r="S400" s="18">
        <f t="shared" si="58"/>
        <v>0</v>
      </c>
      <c r="T400" s="18">
        <f t="shared" si="58"/>
        <v>0</v>
      </c>
      <c r="U400" s="18">
        <f t="shared" si="58"/>
        <v>0</v>
      </c>
      <c r="V400" s="18">
        <f t="shared" si="58"/>
        <v>0</v>
      </c>
      <c r="W400" s="18">
        <f t="shared" si="58"/>
        <v>0</v>
      </c>
      <c r="X400" s="18">
        <f t="shared" si="58"/>
        <v>0</v>
      </c>
      <c r="Y400" s="18">
        <f t="shared" si="58"/>
        <v>0</v>
      </c>
    </row>
    <row r="401" spans="1:25" ht="66.75" customHeight="1" x14ac:dyDescent="0.2">
      <c r="A401" s="44" t="s">
        <v>534</v>
      </c>
      <c r="B401" s="21" t="s">
        <v>89</v>
      </c>
      <c r="C401" s="17" t="s">
        <v>16</v>
      </c>
      <c r="D401" s="17" t="s">
        <v>3</v>
      </c>
      <c r="E401" s="109" t="s">
        <v>538</v>
      </c>
      <c r="F401" s="14"/>
      <c r="G401" s="18">
        <f t="shared" si="57"/>
        <v>773426</v>
      </c>
      <c r="H401" s="18">
        <f t="shared" si="58"/>
        <v>0</v>
      </c>
      <c r="I401" s="18">
        <f t="shared" si="58"/>
        <v>0</v>
      </c>
      <c r="J401" s="18">
        <f t="shared" si="58"/>
        <v>0</v>
      </c>
      <c r="K401" s="18">
        <f t="shared" si="58"/>
        <v>0</v>
      </c>
      <c r="L401" s="18">
        <f t="shared" si="58"/>
        <v>0</v>
      </c>
      <c r="M401" s="18">
        <f t="shared" si="58"/>
        <v>0</v>
      </c>
      <c r="N401" s="18">
        <f t="shared" si="58"/>
        <v>0</v>
      </c>
      <c r="O401" s="18">
        <f t="shared" si="58"/>
        <v>0</v>
      </c>
      <c r="P401" s="18">
        <f t="shared" si="58"/>
        <v>0</v>
      </c>
      <c r="Q401" s="18">
        <f t="shared" si="58"/>
        <v>0</v>
      </c>
      <c r="R401" s="18">
        <f t="shared" si="58"/>
        <v>0</v>
      </c>
      <c r="S401" s="18">
        <f t="shared" si="58"/>
        <v>0</v>
      </c>
      <c r="T401" s="18">
        <f t="shared" si="58"/>
        <v>0</v>
      </c>
      <c r="U401" s="18">
        <f t="shared" si="58"/>
        <v>0</v>
      </c>
      <c r="V401" s="18">
        <f t="shared" si="58"/>
        <v>0</v>
      </c>
      <c r="W401" s="18">
        <f t="shared" si="58"/>
        <v>0</v>
      </c>
      <c r="X401" s="18">
        <f t="shared" si="58"/>
        <v>0</v>
      </c>
      <c r="Y401" s="18">
        <f t="shared" si="58"/>
        <v>0</v>
      </c>
    </row>
    <row r="402" spans="1:25" ht="26.25" customHeight="1" x14ac:dyDescent="0.2">
      <c r="A402" s="44" t="s">
        <v>535</v>
      </c>
      <c r="B402" s="21" t="s">
        <v>89</v>
      </c>
      <c r="C402" s="17" t="s">
        <v>16</v>
      </c>
      <c r="D402" s="17" t="s">
        <v>3</v>
      </c>
      <c r="E402" s="109" t="s">
        <v>539</v>
      </c>
      <c r="F402" s="14"/>
      <c r="G402" s="18">
        <f t="shared" si="57"/>
        <v>773426</v>
      </c>
      <c r="H402" s="18">
        <f t="shared" si="58"/>
        <v>0</v>
      </c>
      <c r="I402" s="18">
        <f t="shared" si="58"/>
        <v>0</v>
      </c>
      <c r="J402" s="18">
        <f t="shared" si="58"/>
        <v>0</v>
      </c>
      <c r="K402" s="18">
        <f t="shared" si="58"/>
        <v>0</v>
      </c>
      <c r="L402" s="18">
        <f t="shared" si="58"/>
        <v>0</v>
      </c>
      <c r="M402" s="18">
        <f t="shared" si="58"/>
        <v>0</v>
      </c>
      <c r="N402" s="18">
        <f t="shared" si="58"/>
        <v>0</v>
      </c>
      <c r="O402" s="18">
        <f t="shared" si="58"/>
        <v>0</v>
      </c>
      <c r="P402" s="18">
        <f t="shared" si="58"/>
        <v>0</v>
      </c>
      <c r="Q402" s="18">
        <f t="shared" si="58"/>
        <v>0</v>
      </c>
      <c r="R402" s="18">
        <f t="shared" si="58"/>
        <v>0</v>
      </c>
      <c r="S402" s="18">
        <f t="shared" si="58"/>
        <v>0</v>
      </c>
      <c r="T402" s="18">
        <f t="shared" si="58"/>
        <v>0</v>
      </c>
      <c r="U402" s="18">
        <f t="shared" si="58"/>
        <v>0</v>
      </c>
      <c r="V402" s="18">
        <f t="shared" si="58"/>
        <v>0</v>
      </c>
      <c r="W402" s="18">
        <f t="shared" si="58"/>
        <v>0</v>
      </c>
      <c r="X402" s="18">
        <f t="shared" si="58"/>
        <v>0</v>
      </c>
      <c r="Y402" s="18">
        <f t="shared" si="58"/>
        <v>0</v>
      </c>
    </row>
    <row r="403" spans="1:25" ht="40.5" customHeight="1" x14ac:dyDescent="0.2">
      <c r="A403" s="24" t="s">
        <v>536</v>
      </c>
      <c r="B403" s="21" t="s">
        <v>89</v>
      </c>
      <c r="C403" s="17" t="s">
        <v>16</v>
      </c>
      <c r="D403" s="17" t="s">
        <v>3</v>
      </c>
      <c r="E403" s="109" t="s">
        <v>539</v>
      </c>
      <c r="F403" s="14">
        <v>400</v>
      </c>
      <c r="G403" s="18">
        <f t="shared" si="57"/>
        <v>773426</v>
      </c>
      <c r="H403" s="18">
        <f t="shared" si="58"/>
        <v>0</v>
      </c>
      <c r="I403" s="18">
        <f t="shared" si="58"/>
        <v>0</v>
      </c>
      <c r="J403" s="18">
        <f t="shared" si="58"/>
        <v>0</v>
      </c>
      <c r="K403" s="18">
        <f t="shared" si="58"/>
        <v>0</v>
      </c>
      <c r="L403" s="18">
        <f t="shared" si="58"/>
        <v>0</v>
      </c>
      <c r="M403" s="18">
        <f t="shared" si="58"/>
        <v>0</v>
      </c>
      <c r="N403" s="18">
        <f t="shared" si="58"/>
        <v>0</v>
      </c>
      <c r="O403" s="18">
        <f t="shared" si="58"/>
        <v>0</v>
      </c>
      <c r="P403" s="18">
        <f t="shared" si="58"/>
        <v>0</v>
      </c>
      <c r="Q403" s="18">
        <f t="shared" si="58"/>
        <v>0</v>
      </c>
      <c r="R403" s="18">
        <f t="shared" si="58"/>
        <v>0</v>
      </c>
      <c r="S403" s="18">
        <f t="shared" si="58"/>
        <v>0</v>
      </c>
      <c r="T403" s="18">
        <f t="shared" si="58"/>
        <v>0</v>
      </c>
      <c r="U403" s="18">
        <f t="shared" si="58"/>
        <v>0</v>
      </c>
      <c r="V403" s="18">
        <f t="shared" si="58"/>
        <v>0</v>
      </c>
      <c r="W403" s="18">
        <f t="shared" si="58"/>
        <v>0</v>
      </c>
      <c r="X403" s="18">
        <f t="shared" si="58"/>
        <v>0</v>
      </c>
      <c r="Y403" s="18">
        <f t="shared" si="58"/>
        <v>0</v>
      </c>
    </row>
    <row r="404" spans="1:25" ht="51" x14ac:dyDescent="0.2">
      <c r="A404" s="24" t="s">
        <v>577</v>
      </c>
      <c r="B404" s="21" t="s">
        <v>89</v>
      </c>
      <c r="C404" s="17" t="s">
        <v>16</v>
      </c>
      <c r="D404" s="17" t="s">
        <v>3</v>
      </c>
      <c r="E404" s="109" t="s">
        <v>539</v>
      </c>
      <c r="F404" s="14">
        <v>410</v>
      </c>
      <c r="G404" s="18">
        <f>418917+42+35+354432</f>
        <v>773426</v>
      </c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8">
        <v>0</v>
      </c>
    </row>
    <row r="405" spans="1:25" x14ac:dyDescent="0.2">
      <c r="A405" s="65" t="s">
        <v>474</v>
      </c>
      <c r="B405" s="21" t="s">
        <v>89</v>
      </c>
      <c r="C405" s="43" t="s">
        <v>21</v>
      </c>
      <c r="D405" s="57" t="s">
        <v>17</v>
      </c>
      <c r="E405" s="21"/>
      <c r="F405" s="14"/>
      <c r="G405" s="18">
        <f t="shared" ref="G405:G410" si="59">G406</f>
        <v>43437</v>
      </c>
      <c r="Y405" s="18">
        <f t="shared" ref="Y405:Y410" si="60">Y406</f>
        <v>0</v>
      </c>
    </row>
    <row r="406" spans="1:25" x14ac:dyDescent="0.2">
      <c r="A406" s="16" t="s">
        <v>22</v>
      </c>
      <c r="B406" s="21" t="s">
        <v>89</v>
      </c>
      <c r="C406" s="43" t="s">
        <v>21</v>
      </c>
      <c r="D406" s="43" t="s">
        <v>0</v>
      </c>
      <c r="E406" s="21"/>
      <c r="F406" s="14"/>
      <c r="G406" s="18">
        <f t="shared" si="59"/>
        <v>43437</v>
      </c>
      <c r="Y406" s="18">
        <f t="shared" si="60"/>
        <v>0</v>
      </c>
    </row>
    <row r="407" spans="1:25" ht="25.5" x14ac:dyDescent="0.2">
      <c r="A407" s="63" t="s">
        <v>550</v>
      </c>
      <c r="B407" s="21" t="s">
        <v>89</v>
      </c>
      <c r="C407" s="43" t="s">
        <v>21</v>
      </c>
      <c r="D407" s="43" t="s">
        <v>0</v>
      </c>
      <c r="E407" s="111" t="s">
        <v>119</v>
      </c>
      <c r="F407" s="14"/>
      <c r="G407" s="18">
        <f t="shared" si="59"/>
        <v>43437</v>
      </c>
      <c r="Y407" s="18">
        <f t="shared" si="60"/>
        <v>0</v>
      </c>
    </row>
    <row r="408" spans="1:25" ht="30" customHeight="1" x14ac:dyDescent="0.2">
      <c r="A408" s="22" t="s">
        <v>441</v>
      </c>
      <c r="B408" s="21" t="s">
        <v>89</v>
      </c>
      <c r="C408" s="43" t="s">
        <v>21</v>
      </c>
      <c r="D408" s="43" t="s">
        <v>0</v>
      </c>
      <c r="E408" s="111" t="s">
        <v>443</v>
      </c>
      <c r="F408" s="14"/>
      <c r="G408" s="18">
        <f t="shared" si="59"/>
        <v>43437</v>
      </c>
      <c r="Y408" s="18">
        <f t="shared" si="60"/>
        <v>0</v>
      </c>
    </row>
    <row r="409" spans="1:25" ht="38.25" x14ac:dyDescent="0.2">
      <c r="A409" s="22" t="s">
        <v>442</v>
      </c>
      <c r="B409" s="21" t="s">
        <v>89</v>
      </c>
      <c r="C409" s="43" t="s">
        <v>21</v>
      </c>
      <c r="D409" s="43" t="s">
        <v>0</v>
      </c>
      <c r="E409" s="111" t="s">
        <v>444</v>
      </c>
      <c r="F409" s="14"/>
      <c r="G409" s="18">
        <f t="shared" si="59"/>
        <v>43437</v>
      </c>
      <c r="Y409" s="18">
        <f t="shared" si="60"/>
        <v>0</v>
      </c>
    </row>
    <row r="410" spans="1:25" ht="26.25" customHeight="1" x14ac:dyDescent="0.2">
      <c r="A410" s="23" t="s">
        <v>312</v>
      </c>
      <c r="B410" s="21" t="s">
        <v>89</v>
      </c>
      <c r="C410" s="43" t="s">
        <v>21</v>
      </c>
      <c r="D410" s="43" t="s">
        <v>0</v>
      </c>
      <c r="E410" s="111" t="s">
        <v>444</v>
      </c>
      <c r="F410" s="112">
        <v>200</v>
      </c>
      <c r="G410" s="18">
        <f t="shared" si="59"/>
        <v>43437</v>
      </c>
      <c r="Y410" s="18">
        <f t="shared" si="60"/>
        <v>0</v>
      </c>
    </row>
    <row r="411" spans="1:25" ht="28.5" customHeight="1" x14ac:dyDescent="0.2">
      <c r="A411" s="23" t="s">
        <v>106</v>
      </c>
      <c r="B411" s="21" t="s">
        <v>89</v>
      </c>
      <c r="C411" s="43" t="s">
        <v>21</v>
      </c>
      <c r="D411" s="43" t="s">
        <v>0</v>
      </c>
      <c r="E411" s="111" t="s">
        <v>444</v>
      </c>
      <c r="F411" s="112">
        <v>240</v>
      </c>
      <c r="G411" s="18">
        <v>43437</v>
      </c>
      <c r="Y411" s="18">
        <v>0</v>
      </c>
    </row>
    <row r="412" spans="1:25" ht="16.149999999999999" customHeight="1" x14ac:dyDescent="0.2">
      <c r="A412" s="38" t="s">
        <v>49</v>
      </c>
      <c r="B412" s="21" t="s">
        <v>89</v>
      </c>
      <c r="C412" s="17" t="s">
        <v>36</v>
      </c>
      <c r="D412" s="17" t="s">
        <v>17</v>
      </c>
      <c r="E412" s="101"/>
      <c r="F412" s="14"/>
      <c r="G412" s="15">
        <f>G413</f>
        <v>153651</v>
      </c>
      <c r="Y412" s="15">
        <f>Y413</f>
        <v>160513</v>
      </c>
    </row>
    <row r="413" spans="1:25" ht="18.600000000000001" customHeight="1" x14ac:dyDescent="0.2">
      <c r="A413" s="38" t="s">
        <v>38</v>
      </c>
      <c r="B413" s="21" t="s">
        <v>89</v>
      </c>
      <c r="C413" s="17" t="s">
        <v>36</v>
      </c>
      <c r="D413" s="17" t="s">
        <v>12</v>
      </c>
      <c r="E413" s="21"/>
      <c r="F413" s="17"/>
      <c r="G413" s="15">
        <f>G414+G423</f>
        <v>153651</v>
      </c>
      <c r="H413" s="15">
        <f t="shared" ref="H413:Y413" si="61">H414+H423</f>
        <v>0</v>
      </c>
      <c r="I413" s="15">
        <f t="shared" si="61"/>
        <v>0</v>
      </c>
      <c r="J413" s="15">
        <f t="shared" si="61"/>
        <v>0</v>
      </c>
      <c r="K413" s="15">
        <f t="shared" si="61"/>
        <v>0</v>
      </c>
      <c r="L413" s="15">
        <f t="shared" si="61"/>
        <v>0</v>
      </c>
      <c r="M413" s="15">
        <f t="shared" si="61"/>
        <v>0</v>
      </c>
      <c r="N413" s="15">
        <f t="shared" si="61"/>
        <v>0</v>
      </c>
      <c r="O413" s="15">
        <f t="shared" si="61"/>
        <v>0</v>
      </c>
      <c r="P413" s="15">
        <f t="shared" si="61"/>
        <v>0</v>
      </c>
      <c r="Q413" s="15">
        <f t="shared" si="61"/>
        <v>0</v>
      </c>
      <c r="R413" s="15">
        <f t="shared" si="61"/>
        <v>0</v>
      </c>
      <c r="S413" s="15">
        <f t="shared" si="61"/>
        <v>0</v>
      </c>
      <c r="T413" s="15">
        <f t="shared" si="61"/>
        <v>0</v>
      </c>
      <c r="U413" s="15">
        <f t="shared" si="61"/>
        <v>0</v>
      </c>
      <c r="V413" s="15">
        <f t="shared" si="61"/>
        <v>0</v>
      </c>
      <c r="W413" s="15">
        <f t="shared" si="61"/>
        <v>0</v>
      </c>
      <c r="X413" s="15">
        <f t="shared" si="61"/>
        <v>0</v>
      </c>
      <c r="Y413" s="15">
        <f t="shared" si="61"/>
        <v>160513</v>
      </c>
    </row>
    <row r="414" spans="1:25" ht="42" customHeight="1" x14ac:dyDescent="0.2">
      <c r="A414" s="63" t="s">
        <v>236</v>
      </c>
      <c r="B414" s="21" t="s">
        <v>89</v>
      </c>
      <c r="C414" s="43" t="s">
        <v>36</v>
      </c>
      <c r="D414" s="43" t="s">
        <v>12</v>
      </c>
      <c r="E414" s="43" t="s">
        <v>232</v>
      </c>
      <c r="F414" s="43"/>
      <c r="G414" s="51">
        <f>G418+G421</f>
        <v>98728</v>
      </c>
      <c r="H414" s="51">
        <f t="shared" ref="H414:Y414" si="62">H418+H421</f>
        <v>0</v>
      </c>
      <c r="I414" s="51">
        <f t="shared" si="62"/>
        <v>0</v>
      </c>
      <c r="J414" s="51">
        <f t="shared" si="62"/>
        <v>0</v>
      </c>
      <c r="K414" s="51">
        <f t="shared" si="62"/>
        <v>0</v>
      </c>
      <c r="L414" s="51">
        <f t="shared" si="62"/>
        <v>0</v>
      </c>
      <c r="M414" s="51">
        <f t="shared" si="62"/>
        <v>0</v>
      </c>
      <c r="N414" s="51">
        <f t="shared" si="62"/>
        <v>0</v>
      </c>
      <c r="O414" s="51">
        <f t="shared" si="62"/>
        <v>0</v>
      </c>
      <c r="P414" s="51">
        <f t="shared" si="62"/>
        <v>0</v>
      </c>
      <c r="Q414" s="51">
        <f t="shared" si="62"/>
        <v>0</v>
      </c>
      <c r="R414" s="51">
        <f t="shared" si="62"/>
        <v>0</v>
      </c>
      <c r="S414" s="51">
        <f t="shared" si="62"/>
        <v>0</v>
      </c>
      <c r="T414" s="51">
        <f t="shared" si="62"/>
        <v>0</v>
      </c>
      <c r="U414" s="51">
        <f t="shared" si="62"/>
        <v>0</v>
      </c>
      <c r="V414" s="51">
        <f t="shared" si="62"/>
        <v>0</v>
      </c>
      <c r="W414" s="51">
        <f t="shared" si="62"/>
        <v>0</v>
      </c>
      <c r="X414" s="51">
        <f t="shared" si="62"/>
        <v>0</v>
      </c>
      <c r="Y414" s="51">
        <f t="shared" si="62"/>
        <v>102973</v>
      </c>
    </row>
    <row r="415" spans="1:25" ht="41.45" customHeight="1" x14ac:dyDescent="0.2">
      <c r="A415" s="44" t="s">
        <v>295</v>
      </c>
      <c r="B415" s="21" t="s">
        <v>89</v>
      </c>
      <c r="C415" s="43" t="s">
        <v>36</v>
      </c>
      <c r="D415" s="43" t="s">
        <v>12</v>
      </c>
      <c r="E415" s="43" t="s">
        <v>264</v>
      </c>
      <c r="F415" s="43"/>
      <c r="G415" s="51">
        <f>G416</f>
        <v>64091</v>
      </c>
      <c r="Y415" s="51">
        <f>Y416</f>
        <v>66847</v>
      </c>
    </row>
    <row r="416" spans="1:25" ht="38.25" x14ac:dyDescent="0.2">
      <c r="A416" s="44" t="s">
        <v>382</v>
      </c>
      <c r="B416" s="21" t="s">
        <v>89</v>
      </c>
      <c r="C416" s="43" t="s">
        <v>36</v>
      </c>
      <c r="D416" s="43" t="s">
        <v>12</v>
      </c>
      <c r="E416" s="43" t="s">
        <v>265</v>
      </c>
      <c r="F416" s="43"/>
      <c r="G416" s="51">
        <f>G417</f>
        <v>64091</v>
      </c>
      <c r="Y416" s="51">
        <f>Y417</f>
        <v>66847</v>
      </c>
    </row>
    <row r="417" spans="1:25" ht="17.45" customHeight="1" x14ac:dyDescent="0.2">
      <c r="A417" s="24" t="s">
        <v>66</v>
      </c>
      <c r="B417" s="21" t="s">
        <v>89</v>
      </c>
      <c r="C417" s="43" t="s">
        <v>36</v>
      </c>
      <c r="D417" s="43" t="s">
        <v>12</v>
      </c>
      <c r="E417" s="43" t="s">
        <v>265</v>
      </c>
      <c r="F417" s="43">
        <v>800</v>
      </c>
      <c r="G417" s="51">
        <f>G418</f>
        <v>64091</v>
      </c>
      <c r="Y417" s="51">
        <f>Y418</f>
        <v>66847</v>
      </c>
    </row>
    <row r="418" spans="1:25" ht="69.599999999999994" customHeight="1" x14ac:dyDescent="0.2">
      <c r="A418" s="113" t="s">
        <v>328</v>
      </c>
      <c r="B418" s="21" t="s">
        <v>89</v>
      </c>
      <c r="C418" s="43" t="s">
        <v>36</v>
      </c>
      <c r="D418" s="43" t="s">
        <v>12</v>
      </c>
      <c r="E418" s="43" t="s">
        <v>265</v>
      </c>
      <c r="F418" s="43">
        <v>810</v>
      </c>
      <c r="G418" s="51">
        <v>64091</v>
      </c>
      <c r="Y418" s="51">
        <v>66847</v>
      </c>
    </row>
    <row r="419" spans="1:25" ht="54.75" customHeight="1" x14ac:dyDescent="0.2">
      <c r="A419" s="114" t="s">
        <v>411</v>
      </c>
      <c r="B419" s="21" t="s">
        <v>89</v>
      </c>
      <c r="C419" s="43">
        <v>10</v>
      </c>
      <c r="D419" s="43" t="s">
        <v>12</v>
      </c>
      <c r="E419" s="43" t="s">
        <v>266</v>
      </c>
      <c r="F419" s="43"/>
      <c r="G419" s="51">
        <v>34637</v>
      </c>
      <c r="Y419" s="51">
        <v>36126</v>
      </c>
    </row>
    <row r="420" spans="1:25" ht="38.25" x14ac:dyDescent="0.2">
      <c r="A420" s="44" t="s">
        <v>383</v>
      </c>
      <c r="B420" s="21" t="s">
        <v>89</v>
      </c>
      <c r="C420" s="43" t="s">
        <v>36</v>
      </c>
      <c r="D420" s="43" t="s">
        <v>12</v>
      </c>
      <c r="E420" s="43" t="s">
        <v>267</v>
      </c>
      <c r="F420" s="43"/>
      <c r="G420" s="51">
        <f>G421</f>
        <v>34637</v>
      </c>
      <c r="Y420" s="51">
        <f>Y421</f>
        <v>36126</v>
      </c>
    </row>
    <row r="421" spans="1:25" ht="19.899999999999999" customHeight="1" x14ac:dyDescent="0.2">
      <c r="A421" s="24" t="s">
        <v>66</v>
      </c>
      <c r="B421" s="21" t="s">
        <v>89</v>
      </c>
      <c r="C421" s="43" t="s">
        <v>36</v>
      </c>
      <c r="D421" s="43" t="s">
        <v>12</v>
      </c>
      <c r="E421" s="43" t="s">
        <v>267</v>
      </c>
      <c r="F421" s="43">
        <v>800</v>
      </c>
      <c r="G421" s="51">
        <f>G422</f>
        <v>34637</v>
      </c>
      <c r="Y421" s="51">
        <f>Y422</f>
        <v>36126</v>
      </c>
    </row>
    <row r="422" spans="1:25" ht="69" customHeight="1" x14ac:dyDescent="0.2">
      <c r="A422" s="113" t="s">
        <v>329</v>
      </c>
      <c r="B422" s="21" t="s">
        <v>89</v>
      </c>
      <c r="C422" s="43" t="s">
        <v>36</v>
      </c>
      <c r="D422" s="43" t="s">
        <v>12</v>
      </c>
      <c r="E422" s="43" t="s">
        <v>267</v>
      </c>
      <c r="F422" s="43">
        <v>810</v>
      </c>
      <c r="G422" s="51">
        <v>34637</v>
      </c>
      <c r="Y422" s="51">
        <v>36126</v>
      </c>
    </row>
    <row r="423" spans="1:25" ht="55.9" customHeight="1" x14ac:dyDescent="0.2">
      <c r="A423" s="89" t="s">
        <v>546</v>
      </c>
      <c r="B423" s="21" t="s">
        <v>89</v>
      </c>
      <c r="C423" s="43" t="s">
        <v>36</v>
      </c>
      <c r="D423" s="43" t="s">
        <v>12</v>
      </c>
      <c r="E423" s="43" t="s">
        <v>229</v>
      </c>
      <c r="F423" s="43"/>
      <c r="G423" s="51">
        <f t="shared" ref="G423:Y423" si="63">G424+G430+G436</f>
        <v>54923</v>
      </c>
      <c r="H423" s="51">
        <f t="shared" si="63"/>
        <v>0</v>
      </c>
      <c r="I423" s="51">
        <f t="shared" si="63"/>
        <v>0</v>
      </c>
      <c r="J423" s="51">
        <f t="shared" si="63"/>
        <v>0</v>
      </c>
      <c r="K423" s="51">
        <f t="shared" si="63"/>
        <v>0</v>
      </c>
      <c r="L423" s="51">
        <f t="shared" si="63"/>
        <v>0</v>
      </c>
      <c r="M423" s="51">
        <f t="shared" si="63"/>
        <v>0</v>
      </c>
      <c r="N423" s="51">
        <f t="shared" si="63"/>
        <v>0</v>
      </c>
      <c r="O423" s="51">
        <f t="shared" si="63"/>
        <v>0</v>
      </c>
      <c r="P423" s="51">
        <f t="shared" si="63"/>
        <v>0</v>
      </c>
      <c r="Q423" s="51">
        <f t="shared" si="63"/>
        <v>0</v>
      </c>
      <c r="R423" s="51">
        <f t="shared" si="63"/>
        <v>0</v>
      </c>
      <c r="S423" s="51">
        <f t="shared" si="63"/>
        <v>0</v>
      </c>
      <c r="T423" s="51">
        <f t="shared" si="63"/>
        <v>0</v>
      </c>
      <c r="U423" s="51">
        <f t="shared" si="63"/>
        <v>0</v>
      </c>
      <c r="V423" s="51">
        <f t="shared" si="63"/>
        <v>0</v>
      </c>
      <c r="W423" s="51">
        <f t="shared" si="63"/>
        <v>0</v>
      </c>
      <c r="X423" s="51">
        <f t="shared" si="63"/>
        <v>0</v>
      </c>
      <c r="Y423" s="51">
        <f t="shared" si="63"/>
        <v>57540</v>
      </c>
    </row>
    <row r="424" spans="1:25" ht="56.45" customHeight="1" x14ac:dyDescent="0.2">
      <c r="A424" s="44" t="s">
        <v>296</v>
      </c>
      <c r="B424" s="21" t="s">
        <v>89</v>
      </c>
      <c r="C424" s="43" t="s">
        <v>36</v>
      </c>
      <c r="D424" s="43" t="s">
        <v>12</v>
      </c>
      <c r="E424" s="43" t="s">
        <v>268</v>
      </c>
      <c r="F424" s="43"/>
      <c r="G424" s="51">
        <f>G425</f>
        <v>2166</v>
      </c>
      <c r="Y424" s="51">
        <f>Y425</f>
        <v>2166</v>
      </c>
    </row>
    <row r="425" spans="1:25" ht="44.45" customHeight="1" x14ac:dyDescent="0.2">
      <c r="A425" s="44" t="s">
        <v>384</v>
      </c>
      <c r="B425" s="21" t="s">
        <v>89</v>
      </c>
      <c r="C425" s="43" t="s">
        <v>36</v>
      </c>
      <c r="D425" s="43" t="s">
        <v>12</v>
      </c>
      <c r="E425" s="43" t="s">
        <v>269</v>
      </c>
      <c r="F425" s="43"/>
      <c r="G425" s="51">
        <f>G426+G428</f>
        <v>2166</v>
      </c>
      <c r="Y425" s="51">
        <f>Y426+Y428</f>
        <v>2166</v>
      </c>
    </row>
    <row r="426" spans="1:25" ht="89.25" x14ac:dyDescent="0.2">
      <c r="A426" s="24" t="s">
        <v>88</v>
      </c>
      <c r="B426" s="21" t="s">
        <v>89</v>
      </c>
      <c r="C426" s="43" t="s">
        <v>36</v>
      </c>
      <c r="D426" s="43" t="s">
        <v>12</v>
      </c>
      <c r="E426" s="43" t="s">
        <v>269</v>
      </c>
      <c r="F426" s="43">
        <v>100</v>
      </c>
      <c r="G426" s="51">
        <f>G427</f>
        <v>1166</v>
      </c>
      <c r="Y426" s="51">
        <f>Y427</f>
        <v>1166</v>
      </c>
    </row>
    <row r="427" spans="1:25" ht="31.15" customHeight="1" x14ac:dyDescent="0.2">
      <c r="A427" s="24" t="s">
        <v>231</v>
      </c>
      <c r="B427" s="21" t="s">
        <v>89</v>
      </c>
      <c r="C427" s="43" t="s">
        <v>36</v>
      </c>
      <c r="D427" s="43" t="s">
        <v>12</v>
      </c>
      <c r="E427" s="43" t="s">
        <v>269</v>
      </c>
      <c r="F427" s="43">
        <v>110</v>
      </c>
      <c r="G427" s="51">
        <v>1166</v>
      </c>
      <c r="Y427" s="51">
        <v>1166</v>
      </c>
    </row>
    <row r="428" spans="1:25" ht="38.25" x14ac:dyDescent="0.2">
      <c r="A428" s="23" t="s">
        <v>312</v>
      </c>
      <c r="B428" s="21" t="s">
        <v>89</v>
      </c>
      <c r="C428" s="43" t="s">
        <v>36</v>
      </c>
      <c r="D428" s="43" t="s">
        <v>12</v>
      </c>
      <c r="E428" s="43" t="s">
        <v>269</v>
      </c>
      <c r="F428" s="43">
        <v>200</v>
      </c>
      <c r="G428" s="51">
        <f>G429</f>
        <v>1000</v>
      </c>
      <c r="Y428" s="51">
        <f>Y429</f>
        <v>1000</v>
      </c>
    </row>
    <row r="429" spans="1:25" ht="45" customHeight="1" x14ac:dyDescent="0.2">
      <c r="A429" s="23" t="s">
        <v>313</v>
      </c>
      <c r="B429" s="21" t="s">
        <v>89</v>
      </c>
      <c r="C429" s="43" t="s">
        <v>36</v>
      </c>
      <c r="D429" s="43" t="s">
        <v>12</v>
      </c>
      <c r="E429" s="43" t="s">
        <v>269</v>
      </c>
      <c r="F429" s="43">
        <v>240</v>
      </c>
      <c r="G429" s="51">
        <v>1000</v>
      </c>
      <c r="Y429" s="51">
        <v>1000</v>
      </c>
    </row>
    <row r="430" spans="1:25" ht="45.6" customHeight="1" x14ac:dyDescent="0.2">
      <c r="A430" s="63" t="s">
        <v>331</v>
      </c>
      <c r="B430" s="21" t="s">
        <v>89</v>
      </c>
      <c r="C430" s="43" t="s">
        <v>36</v>
      </c>
      <c r="D430" s="43" t="s">
        <v>12</v>
      </c>
      <c r="E430" s="43" t="s">
        <v>270</v>
      </c>
      <c r="F430" s="43"/>
      <c r="G430" s="51">
        <f>G431</f>
        <v>51917</v>
      </c>
      <c r="Y430" s="51">
        <f>Y431</f>
        <v>53994</v>
      </c>
    </row>
    <row r="431" spans="1:25" ht="38.25" x14ac:dyDescent="0.2">
      <c r="A431" s="44" t="s">
        <v>384</v>
      </c>
      <c r="B431" s="21" t="s">
        <v>89</v>
      </c>
      <c r="C431" s="43" t="s">
        <v>36</v>
      </c>
      <c r="D431" s="43" t="s">
        <v>12</v>
      </c>
      <c r="E431" s="43" t="s">
        <v>271</v>
      </c>
      <c r="F431" s="43"/>
      <c r="G431" s="51">
        <f>G432+G434</f>
        <v>51917</v>
      </c>
      <c r="H431" s="51">
        <f t="shared" ref="H431:Y431" si="64">H432+H434</f>
        <v>0</v>
      </c>
      <c r="I431" s="51">
        <f t="shared" si="64"/>
        <v>0</v>
      </c>
      <c r="J431" s="51">
        <f t="shared" si="64"/>
        <v>0</v>
      </c>
      <c r="K431" s="51">
        <f t="shared" si="64"/>
        <v>0</v>
      </c>
      <c r="L431" s="51">
        <f t="shared" si="64"/>
        <v>0</v>
      </c>
      <c r="M431" s="51">
        <f t="shared" si="64"/>
        <v>0</v>
      </c>
      <c r="N431" s="51">
        <f t="shared" si="64"/>
        <v>0</v>
      </c>
      <c r="O431" s="51">
        <f t="shared" si="64"/>
        <v>0</v>
      </c>
      <c r="P431" s="51">
        <f t="shared" si="64"/>
        <v>0</v>
      </c>
      <c r="Q431" s="51">
        <f t="shared" si="64"/>
        <v>0</v>
      </c>
      <c r="R431" s="51">
        <f t="shared" si="64"/>
        <v>0</v>
      </c>
      <c r="S431" s="51">
        <f t="shared" si="64"/>
        <v>0</v>
      </c>
      <c r="T431" s="51">
        <f t="shared" si="64"/>
        <v>0</v>
      </c>
      <c r="U431" s="51">
        <f t="shared" si="64"/>
        <v>0</v>
      </c>
      <c r="V431" s="51">
        <f t="shared" si="64"/>
        <v>0</v>
      </c>
      <c r="W431" s="51">
        <f t="shared" si="64"/>
        <v>0</v>
      </c>
      <c r="X431" s="51">
        <f t="shared" si="64"/>
        <v>0</v>
      </c>
      <c r="Y431" s="51">
        <f t="shared" si="64"/>
        <v>53994</v>
      </c>
    </row>
    <row r="432" spans="1:25" ht="38.25" x14ac:dyDescent="0.2">
      <c r="A432" s="23" t="s">
        <v>312</v>
      </c>
      <c r="B432" s="21" t="s">
        <v>89</v>
      </c>
      <c r="C432" s="43" t="s">
        <v>36</v>
      </c>
      <c r="D432" s="43" t="s">
        <v>12</v>
      </c>
      <c r="E432" s="43" t="s">
        <v>271</v>
      </c>
      <c r="F432" s="43">
        <v>200</v>
      </c>
      <c r="G432" s="51">
        <f>G433</f>
        <v>837</v>
      </c>
      <c r="Y432" s="51">
        <f>Y433</f>
        <v>864</v>
      </c>
    </row>
    <row r="433" spans="1:25" ht="43.9" customHeight="1" x14ac:dyDescent="0.2">
      <c r="A433" s="23" t="s">
        <v>313</v>
      </c>
      <c r="B433" s="21" t="s">
        <v>89</v>
      </c>
      <c r="C433" s="43" t="s">
        <v>36</v>
      </c>
      <c r="D433" s="43" t="s">
        <v>12</v>
      </c>
      <c r="E433" s="43" t="s">
        <v>271</v>
      </c>
      <c r="F433" s="43">
        <v>240</v>
      </c>
      <c r="G433" s="51">
        <v>837</v>
      </c>
      <c r="Y433" s="51">
        <v>864</v>
      </c>
    </row>
    <row r="434" spans="1:25" ht="25.5" x14ac:dyDescent="0.2">
      <c r="A434" s="24" t="s">
        <v>79</v>
      </c>
      <c r="B434" s="21" t="s">
        <v>89</v>
      </c>
      <c r="C434" s="43" t="s">
        <v>36</v>
      </c>
      <c r="D434" s="43" t="s">
        <v>12</v>
      </c>
      <c r="E434" s="43" t="s">
        <v>271</v>
      </c>
      <c r="F434" s="43">
        <v>300</v>
      </c>
      <c r="G434" s="51">
        <f>G435</f>
        <v>51080</v>
      </c>
      <c r="Y434" s="51">
        <f>Y435</f>
        <v>53130</v>
      </c>
    </row>
    <row r="435" spans="1:25" ht="43.9" customHeight="1" x14ac:dyDescent="0.2">
      <c r="A435" s="24" t="s">
        <v>513</v>
      </c>
      <c r="B435" s="21" t="s">
        <v>89</v>
      </c>
      <c r="C435" s="43" t="s">
        <v>36</v>
      </c>
      <c r="D435" s="43" t="s">
        <v>12</v>
      </c>
      <c r="E435" s="43" t="s">
        <v>271</v>
      </c>
      <c r="F435" s="43">
        <v>320</v>
      </c>
      <c r="G435" s="51">
        <v>51080</v>
      </c>
      <c r="Y435" s="51">
        <v>53130</v>
      </c>
    </row>
    <row r="436" spans="1:25" ht="55.9" customHeight="1" x14ac:dyDescent="0.2">
      <c r="A436" s="44" t="s">
        <v>292</v>
      </c>
      <c r="B436" s="21" t="s">
        <v>89</v>
      </c>
      <c r="C436" s="43" t="s">
        <v>36</v>
      </c>
      <c r="D436" s="43" t="s">
        <v>12</v>
      </c>
      <c r="E436" s="43" t="s">
        <v>272</v>
      </c>
      <c r="F436" s="43"/>
      <c r="G436" s="51">
        <f>G437</f>
        <v>840</v>
      </c>
      <c r="Y436" s="51">
        <f>Y437</f>
        <v>1380</v>
      </c>
    </row>
    <row r="437" spans="1:25" ht="43.15" customHeight="1" x14ac:dyDescent="0.2">
      <c r="A437" s="44" t="s">
        <v>385</v>
      </c>
      <c r="B437" s="21" t="s">
        <v>89</v>
      </c>
      <c r="C437" s="43" t="s">
        <v>36</v>
      </c>
      <c r="D437" s="43" t="s">
        <v>12</v>
      </c>
      <c r="E437" s="43" t="s">
        <v>273</v>
      </c>
      <c r="F437" s="43"/>
      <c r="G437" s="51">
        <f>G438</f>
        <v>840</v>
      </c>
      <c r="Y437" s="51">
        <f>Y438</f>
        <v>1380</v>
      </c>
    </row>
    <row r="438" spans="1:25" ht="28.5" customHeight="1" x14ac:dyDescent="0.2">
      <c r="A438" s="24" t="s">
        <v>79</v>
      </c>
      <c r="B438" s="21" t="s">
        <v>89</v>
      </c>
      <c r="C438" s="43" t="s">
        <v>36</v>
      </c>
      <c r="D438" s="43" t="s">
        <v>12</v>
      </c>
      <c r="E438" s="43" t="s">
        <v>273</v>
      </c>
      <c r="F438" s="43">
        <v>300</v>
      </c>
      <c r="G438" s="51">
        <f>G439</f>
        <v>840</v>
      </c>
      <c r="Y438" s="51">
        <f>Y439</f>
        <v>1380</v>
      </c>
    </row>
    <row r="439" spans="1:25" ht="40.9" customHeight="1" x14ac:dyDescent="0.2">
      <c r="A439" s="24" t="s">
        <v>263</v>
      </c>
      <c r="B439" s="21" t="s">
        <v>89</v>
      </c>
      <c r="C439" s="43" t="s">
        <v>36</v>
      </c>
      <c r="D439" s="43" t="s">
        <v>12</v>
      </c>
      <c r="E439" s="43" t="s">
        <v>273</v>
      </c>
      <c r="F439" s="43">
        <v>320</v>
      </c>
      <c r="G439" s="51">
        <v>840</v>
      </c>
      <c r="Y439" s="51">
        <v>1380</v>
      </c>
    </row>
    <row r="440" spans="1:25" ht="14.25" hidden="1" customHeight="1" x14ac:dyDescent="0.2">
      <c r="A440" s="65" t="s">
        <v>56</v>
      </c>
      <c r="B440" s="21" t="s">
        <v>89</v>
      </c>
      <c r="C440" s="43">
        <v>11</v>
      </c>
      <c r="D440" s="57" t="s">
        <v>17</v>
      </c>
      <c r="E440" s="43"/>
      <c r="F440" s="43"/>
      <c r="G440" s="51">
        <f>G441</f>
        <v>0</v>
      </c>
      <c r="Y440" s="51"/>
    </row>
    <row r="441" spans="1:25" ht="15" hidden="1" customHeight="1" x14ac:dyDescent="0.2">
      <c r="A441" s="16" t="s">
        <v>55</v>
      </c>
      <c r="B441" s="21" t="s">
        <v>89</v>
      </c>
      <c r="C441" s="43">
        <v>11</v>
      </c>
      <c r="D441" s="43" t="s">
        <v>3</v>
      </c>
      <c r="E441" s="43"/>
      <c r="F441" s="43"/>
      <c r="G441" s="51">
        <f>G442</f>
        <v>0</v>
      </c>
      <c r="Y441" s="51"/>
    </row>
    <row r="442" spans="1:25" ht="40.5" hidden="1" customHeight="1" x14ac:dyDescent="0.2">
      <c r="A442" s="63" t="s">
        <v>403</v>
      </c>
      <c r="B442" s="21" t="s">
        <v>89</v>
      </c>
      <c r="C442" s="43">
        <v>11</v>
      </c>
      <c r="D442" s="43" t="s">
        <v>3</v>
      </c>
      <c r="E442" s="43"/>
      <c r="F442" s="43"/>
      <c r="G442" s="51">
        <f>G443+G447</f>
        <v>0</v>
      </c>
      <c r="Y442" s="51"/>
    </row>
    <row r="443" spans="1:25" ht="41.25" hidden="1" customHeight="1" x14ac:dyDescent="0.2">
      <c r="A443" s="22" t="s">
        <v>445</v>
      </c>
      <c r="B443" s="21" t="s">
        <v>89</v>
      </c>
      <c r="C443" s="43">
        <v>11</v>
      </c>
      <c r="D443" s="43" t="s">
        <v>3</v>
      </c>
      <c r="E443" s="111" t="s">
        <v>447</v>
      </c>
      <c r="F443" s="43"/>
      <c r="G443" s="51">
        <f>G444</f>
        <v>0</v>
      </c>
      <c r="Y443" s="51"/>
    </row>
    <row r="444" spans="1:25" ht="135.75" hidden="1" customHeight="1" x14ac:dyDescent="0.2">
      <c r="A444" s="22" t="s">
        <v>446</v>
      </c>
      <c r="B444" s="21" t="s">
        <v>89</v>
      </c>
      <c r="C444" s="43">
        <v>11</v>
      </c>
      <c r="D444" s="43" t="s">
        <v>3</v>
      </c>
      <c r="E444" s="111" t="s">
        <v>448</v>
      </c>
      <c r="F444" s="43"/>
      <c r="G444" s="51">
        <f>G445</f>
        <v>0</v>
      </c>
      <c r="Y444" s="51"/>
    </row>
    <row r="445" spans="1:25" ht="27.75" hidden="1" customHeight="1" x14ac:dyDescent="0.2">
      <c r="A445" s="23" t="s">
        <v>312</v>
      </c>
      <c r="B445" s="21" t="s">
        <v>89</v>
      </c>
      <c r="C445" s="43">
        <v>11</v>
      </c>
      <c r="D445" s="43" t="s">
        <v>3</v>
      </c>
      <c r="E445" s="111" t="s">
        <v>448</v>
      </c>
      <c r="F445" s="43">
        <v>200</v>
      </c>
      <c r="G445" s="51">
        <f>G446</f>
        <v>0</v>
      </c>
      <c r="Y445" s="51"/>
    </row>
    <row r="446" spans="1:25" ht="28.5" hidden="1" customHeight="1" x14ac:dyDescent="0.2">
      <c r="A446" s="23" t="s">
        <v>313</v>
      </c>
      <c r="B446" s="21" t="s">
        <v>89</v>
      </c>
      <c r="C446" s="43">
        <v>11</v>
      </c>
      <c r="D446" s="43" t="s">
        <v>3</v>
      </c>
      <c r="E446" s="111" t="s">
        <v>448</v>
      </c>
      <c r="F446" s="43">
        <v>240</v>
      </c>
      <c r="G446" s="51"/>
      <c r="Y446" s="51"/>
    </row>
    <row r="447" spans="1:25" ht="24.75" hidden="1" customHeight="1" x14ac:dyDescent="0.2">
      <c r="A447" s="22"/>
      <c r="B447" s="21"/>
      <c r="C447" s="43"/>
      <c r="D447" s="43"/>
      <c r="E447" s="111"/>
      <c r="F447" s="43"/>
      <c r="G447" s="51">
        <f>G448</f>
        <v>0</v>
      </c>
      <c r="Y447" s="51"/>
    </row>
    <row r="448" spans="1:25" ht="24.75" hidden="1" customHeight="1" x14ac:dyDescent="0.2">
      <c r="A448" s="22"/>
      <c r="B448" s="21"/>
      <c r="C448" s="43"/>
      <c r="D448" s="43"/>
      <c r="E448" s="111"/>
      <c r="F448" s="43"/>
      <c r="G448" s="51">
        <f>G449</f>
        <v>0</v>
      </c>
      <c r="Y448" s="51"/>
    </row>
    <row r="449" spans="1:25" ht="25.5" hidden="1" customHeight="1" x14ac:dyDescent="0.2">
      <c r="A449" s="23"/>
      <c r="B449" s="21"/>
      <c r="C449" s="43"/>
      <c r="D449" s="43"/>
      <c r="E449" s="111"/>
      <c r="F449" s="111"/>
      <c r="G449" s="51">
        <f>G450</f>
        <v>0</v>
      </c>
      <c r="Y449" s="51"/>
    </row>
    <row r="450" spans="1:25" ht="25.5" hidden="1" customHeight="1" x14ac:dyDescent="0.2">
      <c r="A450" s="23"/>
      <c r="B450" s="21"/>
      <c r="C450" s="43"/>
      <c r="D450" s="43"/>
      <c r="E450" s="111"/>
      <c r="F450" s="111"/>
      <c r="G450" s="51"/>
      <c r="Y450" s="51"/>
    </row>
    <row r="451" spans="1:25" ht="80.25" customHeight="1" x14ac:dyDescent="0.2">
      <c r="A451" s="58" t="s">
        <v>53</v>
      </c>
      <c r="B451" s="21" t="s">
        <v>34</v>
      </c>
      <c r="C451" s="18"/>
      <c r="D451" s="18"/>
      <c r="E451" s="18"/>
      <c r="F451" s="14"/>
      <c r="G451" s="15">
        <f>G452+G481</f>
        <v>118616</v>
      </c>
      <c r="Y451" s="15">
        <f>Y452+Y481</f>
        <v>118657</v>
      </c>
    </row>
    <row r="452" spans="1:25" x14ac:dyDescent="0.2">
      <c r="A452" s="16" t="s">
        <v>47</v>
      </c>
      <c r="B452" s="21" t="s">
        <v>34</v>
      </c>
      <c r="C452" s="17" t="s">
        <v>0</v>
      </c>
      <c r="D452" s="17" t="s">
        <v>17</v>
      </c>
      <c r="E452" s="18"/>
      <c r="F452" s="14"/>
      <c r="G452" s="15">
        <f>G453</f>
        <v>34787</v>
      </c>
      <c r="Y452" s="15">
        <f>Y453</f>
        <v>34853</v>
      </c>
    </row>
    <row r="453" spans="1:25" ht="25.5" x14ac:dyDescent="0.2">
      <c r="A453" s="19" t="s">
        <v>25</v>
      </c>
      <c r="B453" s="21" t="s">
        <v>34</v>
      </c>
      <c r="C453" s="25" t="s">
        <v>0</v>
      </c>
      <c r="D453" s="25" t="s">
        <v>57</v>
      </c>
      <c r="E453" s="18"/>
      <c r="F453" s="14"/>
      <c r="G453" s="18">
        <f>G454+G465+G472</f>
        <v>34787</v>
      </c>
      <c r="Y453" s="18">
        <f>Y454+Y465+Y472</f>
        <v>34853</v>
      </c>
    </row>
    <row r="454" spans="1:25" ht="38.25" x14ac:dyDescent="0.2">
      <c r="A454" s="20" t="s">
        <v>517</v>
      </c>
      <c r="B454" s="21" t="s">
        <v>34</v>
      </c>
      <c r="C454" s="25" t="s">
        <v>0</v>
      </c>
      <c r="D454" s="25" t="s">
        <v>57</v>
      </c>
      <c r="E454" s="18" t="s">
        <v>108</v>
      </c>
      <c r="F454" s="14"/>
      <c r="G454" s="18">
        <f>G455+G461</f>
        <v>27691</v>
      </c>
      <c r="Y454" s="18">
        <f>Y455+Y461</f>
        <v>27750</v>
      </c>
    </row>
    <row r="455" spans="1:25" ht="51" customHeight="1" x14ac:dyDescent="0.2">
      <c r="A455" s="20" t="s">
        <v>518</v>
      </c>
      <c r="B455" s="21" t="s">
        <v>34</v>
      </c>
      <c r="C455" s="25" t="s">
        <v>0</v>
      </c>
      <c r="D455" s="25" t="s">
        <v>57</v>
      </c>
      <c r="E455" s="18" t="s">
        <v>109</v>
      </c>
      <c r="F455" s="14"/>
      <c r="G455" s="18">
        <f>G456</f>
        <v>27472</v>
      </c>
      <c r="Y455" s="18">
        <f>Y456</f>
        <v>27531</v>
      </c>
    </row>
    <row r="456" spans="1:25" ht="63.75" x14ac:dyDescent="0.2">
      <c r="A456" s="26" t="s">
        <v>351</v>
      </c>
      <c r="B456" s="21" t="s">
        <v>34</v>
      </c>
      <c r="C456" s="25" t="s">
        <v>0</v>
      </c>
      <c r="D456" s="25" t="s">
        <v>57</v>
      </c>
      <c r="E456" s="18" t="s">
        <v>110</v>
      </c>
      <c r="F456" s="14"/>
      <c r="G456" s="18">
        <f>G457+G459</f>
        <v>27472</v>
      </c>
      <c r="Y456" s="18">
        <f>Y457+Y459</f>
        <v>27531</v>
      </c>
    </row>
    <row r="457" spans="1:25" ht="89.25" x14ac:dyDescent="0.2">
      <c r="A457" s="23" t="s">
        <v>88</v>
      </c>
      <c r="B457" s="21" t="s">
        <v>34</v>
      </c>
      <c r="C457" s="25" t="s">
        <v>0</v>
      </c>
      <c r="D457" s="25" t="s">
        <v>57</v>
      </c>
      <c r="E457" s="18" t="s">
        <v>110</v>
      </c>
      <c r="F457" s="14">
        <v>100</v>
      </c>
      <c r="G457" s="18">
        <f>G458</f>
        <v>20873</v>
      </c>
      <c r="Y457" s="18">
        <f>Y458</f>
        <v>20873</v>
      </c>
    </row>
    <row r="458" spans="1:25" ht="29.25" customHeight="1" x14ac:dyDescent="0.2">
      <c r="A458" s="23" t="s">
        <v>111</v>
      </c>
      <c r="B458" s="21" t="s">
        <v>34</v>
      </c>
      <c r="C458" s="25" t="s">
        <v>0</v>
      </c>
      <c r="D458" s="25" t="s">
        <v>57</v>
      </c>
      <c r="E458" s="18" t="s">
        <v>110</v>
      </c>
      <c r="F458" s="14">
        <v>110</v>
      </c>
      <c r="G458" s="18">
        <f>18052+2821</f>
        <v>20873</v>
      </c>
      <c r="Y458" s="18">
        <f>18052+2821</f>
        <v>20873</v>
      </c>
    </row>
    <row r="459" spans="1:25" ht="41.25" customHeight="1" x14ac:dyDescent="0.2">
      <c r="A459" s="23" t="s">
        <v>312</v>
      </c>
      <c r="B459" s="21" t="s">
        <v>34</v>
      </c>
      <c r="C459" s="25" t="s">
        <v>0</v>
      </c>
      <c r="D459" s="25" t="s">
        <v>57</v>
      </c>
      <c r="E459" s="18" t="s">
        <v>110</v>
      </c>
      <c r="F459" s="14">
        <v>200</v>
      </c>
      <c r="G459" s="18">
        <f>G460</f>
        <v>6599</v>
      </c>
      <c r="Y459" s="18">
        <f>Y460</f>
        <v>6658</v>
      </c>
    </row>
    <row r="460" spans="1:25" ht="38.25" x14ac:dyDescent="0.2">
      <c r="A460" s="23" t="s">
        <v>313</v>
      </c>
      <c r="B460" s="21" t="s">
        <v>34</v>
      </c>
      <c r="C460" s="25" t="s">
        <v>0</v>
      </c>
      <c r="D460" s="25" t="s">
        <v>57</v>
      </c>
      <c r="E460" s="18" t="s">
        <v>110</v>
      </c>
      <c r="F460" s="14">
        <v>240</v>
      </c>
      <c r="G460" s="18">
        <f>6202+397</f>
        <v>6599</v>
      </c>
      <c r="Y460" s="18">
        <f>6261+397</f>
        <v>6658</v>
      </c>
    </row>
    <row r="461" spans="1:25" ht="76.5" x14ac:dyDescent="0.2">
      <c r="A461" s="47" t="s">
        <v>559</v>
      </c>
      <c r="B461" s="21" t="s">
        <v>34</v>
      </c>
      <c r="C461" s="25" t="s">
        <v>0</v>
      </c>
      <c r="D461" s="25" t="s">
        <v>57</v>
      </c>
      <c r="E461" s="18" t="s">
        <v>217</v>
      </c>
      <c r="F461" s="14"/>
      <c r="G461" s="18">
        <f>G462</f>
        <v>219</v>
      </c>
      <c r="Y461" s="18">
        <f>Y462</f>
        <v>219</v>
      </c>
    </row>
    <row r="462" spans="1:25" ht="85.5" customHeight="1" x14ac:dyDescent="0.2">
      <c r="A462" s="47" t="s">
        <v>560</v>
      </c>
      <c r="B462" s="21" t="s">
        <v>34</v>
      </c>
      <c r="C462" s="25" t="s">
        <v>0</v>
      </c>
      <c r="D462" s="25" t="s">
        <v>57</v>
      </c>
      <c r="E462" s="18" t="s">
        <v>218</v>
      </c>
      <c r="F462" s="14"/>
      <c r="G462" s="18">
        <f>G463</f>
        <v>219</v>
      </c>
      <c r="Y462" s="18">
        <f>Y463</f>
        <v>219</v>
      </c>
    </row>
    <row r="463" spans="1:25" ht="89.25" x14ac:dyDescent="0.2">
      <c r="A463" s="23" t="s">
        <v>88</v>
      </c>
      <c r="B463" s="21" t="s">
        <v>34</v>
      </c>
      <c r="C463" s="25" t="s">
        <v>0</v>
      </c>
      <c r="D463" s="25" t="s">
        <v>57</v>
      </c>
      <c r="E463" s="18" t="s">
        <v>218</v>
      </c>
      <c r="F463" s="14">
        <v>100</v>
      </c>
      <c r="G463" s="18">
        <f>G464</f>
        <v>219</v>
      </c>
      <c r="Y463" s="18">
        <f>Y464</f>
        <v>219</v>
      </c>
    </row>
    <row r="464" spans="1:25" ht="25.5" x14ac:dyDescent="0.2">
      <c r="A464" s="23" t="s">
        <v>111</v>
      </c>
      <c r="B464" s="21" t="s">
        <v>34</v>
      </c>
      <c r="C464" s="25" t="s">
        <v>0</v>
      </c>
      <c r="D464" s="25" t="s">
        <v>57</v>
      </c>
      <c r="E464" s="18" t="s">
        <v>218</v>
      </c>
      <c r="F464" s="14">
        <v>110</v>
      </c>
      <c r="G464" s="18">
        <v>219</v>
      </c>
      <c r="Y464" s="18">
        <v>219</v>
      </c>
    </row>
    <row r="465" spans="1:25" ht="38.25" hidden="1" x14ac:dyDescent="0.2">
      <c r="A465" s="20" t="s">
        <v>289</v>
      </c>
      <c r="B465" s="21" t="s">
        <v>34</v>
      </c>
      <c r="C465" s="25" t="s">
        <v>0</v>
      </c>
      <c r="D465" s="25" t="s">
        <v>57</v>
      </c>
      <c r="E465" s="18" t="s">
        <v>112</v>
      </c>
      <c r="F465" s="14"/>
      <c r="G465" s="18">
        <f>G466</f>
        <v>0</v>
      </c>
      <c r="Y465" s="18">
        <f>Y466</f>
        <v>0</v>
      </c>
    </row>
    <row r="466" spans="1:25" ht="51" hidden="1" x14ac:dyDescent="0.2">
      <c r="A466" s="20" t="s">
        <v>118</v>
      </c>
      <c r="B466" s="21" t="s">
        <v>34</v>
      </c>
      <c r="C466" s="25" t="s">
        <v>0</v>
      </c>
      <c r="D466" s="25" t="s">
        <v>57</v>
      </c>
      <c r="E466" s="18" t="s">
        <v>113</v>
      </c>
      <c r="F466" s="14"/>
      <c r="G466" s="18">
        <f>G467</f>
        <v>0</v>
      </c>
      <c r="Y466" s="18">
        <f>Y467</f>
        <v>0</v>
      </c>
    </row>
    <row r="467" spans="1:25" ht="73.5" hidden="1" customHeight="1" x14ac:dyDescent="0.2">
      <c r="A467" s="26" t="s">
        <v>351</v>
      </c>
      <c r="B467" s="21" t="s">
        <v>34</v>
      </c>
      <c r="C467" s="25" t="s">
        <v>0</v>
      </c>
      <c r="D467" s="25" t="s">
        <v>57</v>
      </c>
      <c r="E467" s="18" t="s">
        <v>114</v>
      </c>
      <c r="F467" s="14"/>
      <c r="G467" s="18">
        <f>G468+G470</f>
        <v>0</v>
      </c>
      <c r="Y467" s="18">
        <f>Y468+Y470</f>
        <v>0</v>
      </c>
    </row>
    <row r="468" spans="1:25" ht="89.25" hidden="1" x14ac:dyDescent="0.2">
      <c r="A468" s="23" t="s">
        <v>88</v>
      </c>
      <c r="B468" s="21" t="s">
        <v>34</v>
      </c>
      <c r="C468" s="25" t="s">
        <v>0</v>
      </c>
      <c r="D468" s="25" t="s">
        <v>57</v>
      </c>
      <c r="E468" s="18" t="s">
        <v>115</v>
      </c>
      <c r="F468" s="14">
        <v>100</v>
      </c>
      <c r="G468" s="18">
        <f>G469</f>
        <v>0</v>
      </c>
      <c r="Y468" s="18">
        <f>Y469</f>
        <v>0</v>
      </c>
    </row>
    <row r="469" spans="1:25" ht="25.5" hidden="1" x14ac:dyDescent="0.2">
      <c r="A469" s="23" t="s">
        <v>111</v>
      </c>
      <c r="B469" s="21" t="s">
        <v>34</v>
      </c>
      <c r="C469" s="25" t="s">
        <v>0</v>
      </c>
      <c r="D469" s="25" t="s">
        <v>57</v>
      </c>
      <c r="E469" s="18" t="s">
        <v>115</v>
      </c>
      <c r="F469" s="14">
        <v>110</v>
      </c>
      <c r="G469" s="18">
        <v>0</v>
      </c>
      <c r="Y469" s="18">
        <v>0</v>
      </c>
    </row>
    <row r="470" spans="1:25" ht="38.25" hidden="1" x14ac:dyDescent="0.2">
      <c r="A470" s="23" t="s">
        <v>312</v>
      </c>
      <c r="B470" s="21" t="s">
        <v>34</v>
      </c>
      <c r="C470" s="25" t="s">
        <v>0</v>
      </c>
      <c r="D470" s="25" t="s">
        <v>57</v>
      </c>
      <c r="E470" s="18" t="s">
        <v>115</v>
      </c>
      <c r="F470" s="14">
        <v>200</v>
      </c>
      <c r="G470" s="18">
        <f>G471</f>
        <v>0</v>
      </c>
      <c r="Y470" s="18">
        <f>Y471</f>
        <v>0</v>
      </c>
    </row>
    <row r="471" spans="1:25" ht="38.25" hidden="1" x14ac:dyDescent="0.2">
      <c r="A471" s="23" t="s">
        <v>313</v>
      </c>
      <c r="B471" s="21" t="s">
        <v>34</v>
      </c>
      <c r="C471" s="25" t="s">
        <v>0</v>
      </c>
      <c r="D471" s="25" t="s">
        <v>57</v>
      </c>
      <c r="E471" s="18" t="s">
        <v>115</v>
      </c>
      <c r="F471" s="14">
        <v>240</v>
      </c>
      <c r="G471" s="18">
        <v>0</v>
      </c>
      <c r="Y471" s="18">
        <v>0</v>
      </c>
    </row>
    <row r="472" spans="1:25" ht="43.5" customHeight="1" x14ac:dyDescent="0.2">
      <c r="A472" s="20" t="s">
        <v>412</v>
      </c>
      <c r="B472" s="21" t="s">
        <v>34</v>
      </c>
      <c r="C472" s="25" t="s">
        <v>0</v>
      </c>
      <c r="D472" s="25" t="s">
        <v>57</v>
      </c>
      <c r="E472" s="18" t="s">
        <v>116</v>
      </c>
      <c r="F472" s="14"/>
      <c r="G472" s="18">
        <f>G473+G476</f>
        <v>7096</v>
      </c>
      <c r="Y472" s="18">
        <f>Y473+Y476</f>
        <v>7103</v>
      </c>
    </row>
    <row r="473" spans="1:25" ht="38.25" x14ac:dyDescent="0.2">
      <c r="A473" s="47" t="s">
        <v>97</v>
      </c>
      <c r="B473" s="21" t="s">
        <v>34</v>
      </c>
      <c r="C473" s="25" t="s">
        <v>0</v>
      </c>
      <c r="D473" s="25" t="s">
        <v>57</v>
      </c>
      <c r="E473" s="18" t="s">
        <v>117</v>
      </c>
      <c r="F473" s="14"/>
      <c r="G473" s="18">
        <f>G474</f>
        <v>438</v>
      </c>
      <c r="Y473" s="18">
        <f>Y474</f>
        <v>438</v>
      </c>
    </row>
    <row r="474" spans="1:25" ht="89.25" x14ac:dyDescent="0.2">
      <c r="A474" s="23" t="s">
        <v>88</v>
      </c>
      <c r="B474" s="21" t="s">
        <v>34</v>
      </c>
      <c r="C474" s="25" t="s">
        <v>0</v>
      </c>
      <c r="D474" s="25" t="s">
        <v>57</v>
      </c>
      <c r="E474" s="18" t="s">
        <v>117</v>
      </c>
      <c r="F474" s="14">
        <v>100</v>
      </c>
      <c r="G474" s="18">
        <f>G475</f>
        <v>438</v>
      </c>
      <c r="Y474" s="18">
        <f>Y475</f>
        <v>438</v>
      </c>
    </row>
    <row r="475" spans="1:25" ht="25.5" x14ac:dyDescent="0.2">
      <c r="A475" s="23" t="s">
        <v>111</v>
      </c>
      <c r="B475" s="21" t="s">
        <v>34</v>
      </c>
      <c r="C475" s="25" t="s">
        <v>0</v>
      </c>
      <c r="D475" s="25" t="s">
        <v>57</v>
      </c>
      <c r="E475" s="18" t="s">
        <v>117</v>
      </c>
      <c r="F475" s="14">
        <v>110</v>
      </c>
      <c r="G475" s="18">
        <v>438</v>
      </c>
      <c r="Y475" s="18">
        <v>438</v>
      </c>
    </row>
    <row r="476" spans="1:25" ht="25.5" x14ac:dyDescent="0.2">
      <c r="A476" s="26" t="s">
        <v>64</v>
      </c>
      <c r="B476" s="21" t="s">
        <v>34</v>
      </c>
      <c r="C476" s="21" t="s">
        <v>0</v>
      </c>
      <c r="D476" s="21" t="s">
        <v>57</v>
      </c>
      <c r="E476" s="21" t="s">
        <v>105</v>
      </c>
      <c r="F476" s="14"/>
      <c r="G476" s="18">
        <f>G477+G479</f>
        <v>6658</v>
      </c>
      <c r="Y476" s="18">
        <f>Y477+Y479</f>
        <v>6665</v>
      </c>
    </row>
    <row r="477" spans="1:25" ht="89.25" x14ac:dyDescent="0.2">
      <c r="A477" s="23" t="s">
        <v>88</v>
      </c>
      <c r="B477" s="21" t="s">
        <v>34</v>
      </c>
      <c r="C477" s="21" t="s">
        <v>0</v>
      </c>
      <c r="D477" s="21" t="s">
        <v>57</v>
      </c>
      <c r="E477" s="21" t="s">
        <v>105</v>
      </c>
      <c r="F477" s="14">
        <v>100</v>
      </c>
      <c r="G477" s="18">
        <f>G478</f>
        <v>6414</v>
      </c>
      <c r="Y477" s="18">
        <f>Y478</f>
        <v>6421</v>
      </c>
    </row>
    <row r="478" spans="1:25" ht="38.25" x14ac:dyDescent="0.2">
      <c r="A478" s="24" t="s">
        <v>194</v>
      </c>
      <c r="B478" s="21" t="s">
        <v>34</v>
      </c>
      <c r="C478" s="21" t="s">
        <v>0</v>
      </c>
      <c r="D478" s="21" t="s">
        <v>57</v>
      </c>
      <c r="E478" s="21" t="s">
        <v>105</v>
      </c>
      <c r="F478" s="14">
        <v>120</v>
      </c>
      <c r="G478" s="18">
        <f>6189+225</f>
        <v>6414</v>
      </c>
      <c r="Y478" s="18">
        <f>6189+232</f>
        <v>6421</v>
      </c>
    </row>
    <row r="479" spans="1:25" ht="38.25" x14ac:dyDescent="0.2">
      <c r="A479" s="23" t="s">
        <v>312</v>
      </c>
      <c r="B479" s="21" t="s">
        <v>34</v>
      </c>
      <c r="C479" s="21" t="s">
        <v>0</v>
      </c>
      <c r="D479" s="21" t="s">
        <v>57</v>
      </c>
      <c r="E479" s="21" t="s">
        <v>105</v>
      </c>
      <c r="F479" s="14">
        <v>200</v>
      </c>
      <c r="G479" s="18">
        <f>G480</f>
        <v>244</v>
      </c>
      <c r="Y479" s="18">
        <f>Y480</f>
        <v>244</v>
      </c>
    </row>
    <row r="480" spans="1:25" ht="38.25" x14ac:dyDescent="0.2">
      <c r="A480" s="23" t="s">
        <v>313</v>
      </c>
      <c r="B480" s="21" t="s">
        <v>34</v>
      </c>
      <c r="C480" s="21" t="s">
        <v>0</v>
      </c>
      <c r="D480" s="21" t="s">
        <v>57</v>
      </c>
      <c r="E480" s="21" t="s">
        <v>105</v>
      </c>
      <c r="F480" s="14">
        <v>240</v>
      </c>
      <c r="G480" s="18">
        <v>244</v>
      </c>
      <c r="Y480" s="18">
        <v>244</v>
      </c>
    </row>
    <row r="481" spans="1:25" x14ac:dyDescent="0.2">
      <c r="A481" s="65" t="s">
        <v>49</v>
      </c>
      <c r="B481" s="21" t="s">
        <v>34</v>
      </c>
      <c r="C481" s="43">
        <v>10</v>
      </c>
      <c r="D481" s="43" t="s">
        <v>17</v>
      </c>
      <c r="E481" s="21"/>
      <c r="F481" s="14"/>
      <c r="G481" s="18">
        <f>G483</f>
        <v>83829</v>
      </c>
      <c r="Y481" s="18">
        <f t="shared" ref="Y481:Y486" si="65">Y482</f>
        <v>83804</v>
      </c>
    </row>
    <row r="482" spans="1:25" x14ac:dyDescent="0.2">
      <c r="A482" s="115" t="s">
        <v>39</v>
      </c>
      <c r="B482" s="21" t="s">
        <v>34</v>
      </c>
      <c r="C482" s="116" t="s">
        <v>36</v>
      </c>
      <c r="D482" s="74" t="s">
        <v>2</v>
      </c>
      <c r="E482" s="21"/>
      <c r="F482" s="14"/>
      <c r="G482" s="18">
        <f>G483</f>
        <v>83829</v>
      </c>
      <c r="Y482" s="18">
        <f t="shared" si="65"/>
        <v>83804</v>
      </c>
    </row>
    <row r="483" spans="1:25" ht="25.5" x14ac:dyDescent="0.2">
      <c r="A483" s="117" t="s">
        <v>551</v>
      </c>
      <c r="B483" s="21" t="s">
        <v>34</v>
      </c>
      <c r="C483" s="116" t="s">
        <v>36</v>
      </c>
      <c r="D483" s="74" t="s">
        <v>2</v>
      </c>
      <c r="E483" s="118" t="s">
        <v>438</v>
      </c>
      <c r="F483" s="14"/>
      <c r="G483" s="18">
        <f>G484</f>
        <v>83829</v>
      </c>
      <c r="Y483" s="18">
        <f t="shared" si="65"/>
        <v>83804</v>
      </c>
    </row>
    <row r="484" spans="1:25" ht="76.5" x14ac:dyDescent="0.2">
      <c r="A484" s="107" t="s">
        <v>436</v>
      </c>
      <c r="B484" s="21" t="s">
        <v>34</v>
      </c>
      <c r="C484" s="116" t="s">
        <v>36</v>
      </c>
      <c r="D484" s="74" t="s">
        <v>2</v>
      </c>
      <c r="E484" s="118" t="s">
        <v>439</v>
      </c>
      <c r="F484" s="14"/>
      <c r="G484" s="18">
        <f>G485</f>
        <v>83829</v>
      </c>
      <c r="Y484" s="18">
        <f t="shared" si="65"/>
        <v>83804</v>
      </c>
    </row>
    <row r="485" spans="1:25" ht="76.5" x14ac:dyDescent="0.2">
      <c r="A485" s="107" t="s">
        <v>437</v>
      </c>
      <c r="B485" s="21" t="s">
        <v>34</v>
      </c>
      <c r="C485" s="116" t="s">
        <v>36</v>
      </c>
      <c r="D485" s="74" t="s">
        <v>2</v>
      </c>
      <c r="E485" s="119" t="s">
        <v>440</v>
      </c>
      <c r="F485" s="14"/>
      <c r="G485" s="18">
        <f>G486</f>
        <v>83829</v>
      </c>
      <c r="Y485" s="18">
        <f t="shared" si="65"/>
        <v>83804</v>
      </c>
    </row>
    <row r="486" spans="1:25" ht="25.5" x14ac:dyDescent="0.2">
      <c r="A486" s="80" t="s">
        <v>79</v>
      </c>
      <c r="B486" s="21" t="s">
        <v>34</v>
      </c>
      <c r="C486" s="116" t="s">
        <v>36</v>
      </c>
      <c r="D486" s="74" t="s">
        <v>2</v>
      </c>
      <c r="E486" s="119" t="s">
        <v>440</v>
      </c>
      <c r="F486" s="14">
        <v>300</v>
      </c>
      <c r="G486" s="18">
        <f>G487</f>
        <v>83829</v>
      </c>
      <c r="Y486" s="18">
        <f t="shared" si="65"/>
        <v>83804</v>
      </c>
    </row>
    <row r="487" spans="1:25" ht="38.25" x14ac:dyDescent="0.2">
      <c r="A487" s="82" t="s">
        <v>99</v>
      </c>
      <c r="B487" s="21" t="s">
        <v>34</v>
      </c>
      <c r="C487" s="116" t="s">
        <v>36</v>
      </c>
      <c r="D487" s="74" t="s">
        <v>2</v>
      </c>
      <c r="E487" s="119" t="s">
        <v>440</v>
      </c>
      <c r="F487" s="14">
        <v>320</v>
      </c>
      <c r="G487" s="18">
        <f>83820+9</f>
        <v>83829</v>
      </c>
      <c r="Y487" s="18">
        <f>83795+9</f>
        <v>83804</v>
      </c>
    </row>
    <row r="488" spans="1:25" ht="63" x14ac:dyDescent="0.2">
      <c r="A488" s="58" t="s">
        <v>58</v>
      </c>
      <c r="B488" s="21" t="s">
        <v>13</v>
      </c>
      <c r="C488" s="18"/>
      <c r="D488" s="18"/>
      <c r="E488" s="18" t="s">
        <v>60</v>
      </c>
      <c r="F488" s="14"/>
      <c r="G488" s="120">
        <f>G496+G683+G727+G768+G489</f>
        <v>1588620</v>
      </c>
      <c r="H488" s="120" t="e">
        <f>#REF!+H496+H683+H727+H768+#REF!</f>
        <v>#REF!</v>
      </c>
      <c r="I488" s="120" t="e">
        <f>#REF!+I496+I683+I727+I768+#REF!</f>
        <v>#REF!</v>
      </c>
      <c r="J488" s="120" t="e">
        <f>#REF!+J496+J683+J727+J768+#REF!</f>
        <v>#REF!</v>
      </c>
      <c r="K488" s="120" t="e">
        <f>#REF!+K496+K683+K727+K768+#REF!</f>
        <v>#REF!</v>
      </c>
      <c r="L488" s="120" t="e">
        <f>#REF!+L496+L683+L727+L768+#REF!</f>
        <v>#REF!</v>
      </c>
      <c r="M488" s="120" t="e">
        <f>#REF!+M496+M683+M727+M768+#REF!</f>
        <v>#REF!</v>
      </c>
      <c r="N488" s="120" t="e">
        <f>#REF!+N496+N683+N727+N768+#REF!</f>
        <v>#REF!</v>
      </c>
      <c r="O488" s="120" t="e">
        <f>#REF!+O496+O683+O727+O768+#REF!</f>
        <v>#REF!</v>
      </c>
      <c r="P488" s="120" t="e">
        <f>#REF!+P496+P683+P727+P768+#REF!</f>
        <v>#REF!</v>
      </c>
      <c r="Q488" s="120" t="e">
        <f>#REF!+Q496+Q683+Q727+Q768+#REF!</f>
        <v>#REF!</v>
      </c>
      <c r="R488" s="120" t="e">
        <f>#REF!+R496+R683+R727+R768+#REF!</f>
        <v>#REF!</v>
      </c>
      <c r="S488" s="120" t="e">
        <f>#REF!+S496+S683+S727+S768+#REF!</f>
        <v>#REF!</v>
      </c>
      <c r="T488" s="120" t="e">
        <f>#REF!+T496+T683+T727+T768+#REF!</f>
        <v>#REF!</v>
      </c>
      <c r="U488" s="120" t="e">
        <f>#REF!+U496+U683+U727+U768+#REF!</f>
        <v>#REF!</v>
      </c>
      <c r="V488" s="120" t="e">
        <f>#REF!+V496+V683+V727+V768+#REF!</f>
        <v>#REF!</v>
      </c>
      <c r="W488" s="120" t="e">
        <f>#REF!+W496+W683+W727+W768+#REF!</f>
        <v>#REF!</v>
      </c>
      <c r="X488" s="120" t="e">
        <f>#REF!+X496+X683+X727+X768+#REF!</f>
        <v>#REF!</v>
      </c>
      <c r="Y488" s="120">
        <f>Y496+Y683+Y727+Y768+Y489</f>
        <v>1606517</v>
      </c>
    </row>
    <row r="489" spans="1:25" ht="25.5" x14ac:dyDescent="0.2">
      <c r="A489" s="16" t="s">
        <v>51</v>
      </c>
      <c r="B489" s="21" t="s">
        <v>13</v>
      </c>
      <c r="C489" s="43" t="s">
        <v>28</v>
      </c>
      <c r="D489" s="57" t="s">
        <v>17</v>
      </c>
      <c r="E489" s="21"/>
      <c r="F489" s="14"/>
      <c r="G489" s="18">
        <f t="shared" ref="G489:G494" si="66">G490</f>
        <v>143</v>
      </c>
      <c r="Y489" s="18">
        <f t="shared" ref="Y489:Y494" si="67">Y490</f>
        <v>143</v>
      </c>
    </row>
    <row r="490" spans="1:25" x14ac:dyDescent="0.2">
      <c r="A490" s="16" t="s">
        <v>29</v>
      </c>
      <c r="B490" s="21" t="s">
        <v>13</v>
      </c>
      <c r="C490" s="43" t="s">
        <v>28</v>
      </c>
      <c r="D490" s="43" t="s">
        <v>0</v>
      </c>
      <c r="E490" s="21"/>
      <c r="F490" s="14"/>
      <c r="G490" s="18">
        <f t="shared" si="66"/>
        <v>143</v>
      </c>
      <c r="Y490" s="18">
        <f t="shared" si="67"/>
        <v>143</v>
      </c>
    </row>
    <row r="491" spans="1:25" ht="38.25" x14ac:dyDescent="0.2">
      <c r="A491" s="63" t="s">
        <v>480</v>
      </c>
      <c r="B491" s="21" t="s">
        <v>13</v>
      </c>
      <c r="C491" s="43" t="s">
        <v>28</v>
      </c>
      <c r="D491" s="43" t="s">
        <v>0</v>
      </c>
      <c r="E491" s="90" t="s">
        <v>229</v>
      </c>
      <c r="F491" s="14"/>
      <c r="G491" s="18">
        <f t="shared" si="66"/>
        <v>143</v>
      </c>
      <c r="Y491" s="18">
        <f t="shared" si="67"/>
        <v>143</v>
      </c>
    </row>
    <row r="492" spans="1:25" ht="38.25" x14ac:dyDescent="0.2">
      <c r="A492" s="63" t="s">
        <v>481</v>
      </c>
      <c r="B492" s="21" t="s">
        <v>13</v>
      </c>
      <c r="C492" s="43" t="s">
        <v>28</v>
      </c>
      <c r="D492" s="43" t="s">
        <v>0</v>
      </c>
      <c r="E492" s="90" t="s">
        <v>246</v>
      </c>
      <c r="F492" s="14"/>
      <c r="G492" s="18">
        <f t="shared" si="66"/>
        <v>143</v>
      </c>
      <c r="Y492" s="18">
        <f t="shared" si="67"/>
        <v>143</v>
      </c>
    </row>
    <row r="493" spans="1:25" ht="46.9" customHeight="1" x14ac:dyDescent="0.2">
      <c r="A493" s="121" t="s">
        <v>482</v>
      </c>
      <c r="B493" s="21" t="s">
        <v>13</v>
      </c>
      <c r="C493" s="43" t="s">
        <v>28</v>
      </c>
      <c r="D493" s="43" t="s">
        <v>0</v>
      </c>
      <c r="E493" s="122" t="s">
        <v>483</v>
      </c>
      <c r="F493" s="14"/>
      <c r="G493" s="18">
        <f t="shared" si="66"/>
        <v>143</v>
      </c>
      <c r="Y493" s="18">
        <f t="shared" si="67"/>
        <v>143</v>
      </c>
    </row>
    <row r="494" spans="1:25" ht="44.45" customHeight="1" x14ac:dyDescent="0.2">
      <c r="A494" s="48" t="s">
        <v>87</v>
      </c>
      <c r="B494" s="21" t="s">
        <v>13</v>
      </c>
      <c r="C494" s="43" t="s">
        <v>28</v>
      </c>
      <c r="D494" s="43" t="s">
        <v>0</v>
      </c>
      <c r="E494" s="122" t="s">
        <v>483</v>
      </c>
      <c r="F494" s="14">
        <v>600</v>
      </c>
      <c r="G494" s="18">
        <f t="shared" si="66"/>
        <v>143</v>
      </c>
      <c r="Y494" s="18">
        <f t="shared" si="67"/>
        <v>143</v>
      </c>
    </row>
    <row r="495" spans="1:25" ht="22.9" customHeight="1" x14ac:dyDescent="0.2">
      <c r="A495" s="123" t="s">
        <v>123</v>
      </c>
      <c r="B495" s="21" t="s">
        <v>13</v>
      </c>
      <c r="C495" s="43" t="s">
        <v>28</v>
      </c>
      <c r="D495" s="43" t="s">
        <v>0</v>
      </c>
      <c r="E495" s="122" t="s">
        <v>483</v>
      </c>
      <c r="F495" s="14">
        <v>620</v>
      </c>
      <c r="G495" s="18">
        <v>143</v>
      </c>
      <c r="Y495" s="18">
        <v>143</v>
      </c>
    </row>
    <row r="496" spans="1:25" x14ac:dyDescent="0.2">
      <c r="A496" s="38" t="s">
        <v>52</v>
      </c>
      <c r="B496" s="21" t="s">
        <v>13</v>
      </c>
      <c r="C496" s="17" t="s">
        <v>16</v>
      </c>
      <c r="D496" s="17" t="s">
        <v>17</v>
      </c>
      <c r="E496" s="18"/>
      <c r="F496" s="14"/>
      <c r="G496" s="18">
        <f t="shared" ref="G496:Y496" si="68">G497+G530+G625+G659+G592</f>
        <v>1238180</v>
      </c>
      <c r="H496" s="18" t="e">
        <f t="shared" si="68"/>
        <v>#REF!</v>
      </c>
      <c r="I496" s="18" t="e">
        <f t="shared" si="68"/>
        <v>#REF!</v>
      </c>
      <c r="J496" s="18" t="e">
        <f t="shared" si="68"/>
        <v>#REF!</v>
      </c>
      <c r="K496" s="18" t="e">
        <f t="shared" si="68"/>
        <v>#REF!</v>
      </c>
      <c r="L496" s="18" t="e">
        <f t="shared" si="68"/>
        <v>#REF!</v>
      </c>
      <c r="M496" s="18" t="e">
        <f t="shared" si="68"/>
        <v>#REF!</v>
      </c>
      <c r="N496" s="18" t="e">
        <f t="shared" si="68"/>
        <v>#REF!</v>
      </c>
      <c r="O496" s="18" t="e">
        <f t="shared" si="68"/>
        <v>#REF!</v>
      </c>
      <c r="P496" s="18" t="e">
        <f t="shared" si="68"/>
        <v>#REF!</v>
      </c>
      <c r="Q496" s="18" t="e">
        <f t="shared" si="68"/>
        <v>#REF!</v>
      </c>
      <c r="R496" s="18" t="e">
        <f t="shared" si="68"/>
        <v>#REF!</v>
      </c>
      <c r="S496" s="18" t="e">
        <f t="shared" si="68"/>
        <v>#REF!</v>
      </c>
      <c r="T496" s="18" t="e">
        <f t="shared" si="68"/>
        <v>#REF!</v>
      </c>
      <c r="U496" s="18" t="e">
        <f t="shared" si="68"/>
        <v>#REF!</v>
      </c>
      <c r="V496" s="18" t="e">
        <f t="shared" si="68"/>
        <v>#REF!</v>
      </c>
      <c r="W496" s="18" t="e">
        <f t="shared" si="68"/>
        <v>#REF!</v>
      </c>
      <c r="X496" s="18" t="e">
        <f t="shared" si="68"/>
        <v>#REF!</v>
      </c>
      <c r="Y496" s="18">
        <f t="shared" si="68"/>
        <v>1250468</v>
      </c>
    </row>
    <row r="497" spans="1:25" x14ac:dyDescent="0.2">
      <c r="A497" s="38" t="s">
        <v>40</v>
      </c>
      <c r="B497" s="21" t="s">
        <v>13</v>
      </c>
      <c r="C497" s="17" t="s">
        <v>16</v>
      </c>
      <c r="D497" s="17" t="s">
        <v>0</v>
      </c>
      <c r="E497" s="18"/>
      <c r="F497" s="14"/>
      <c r="G497" s="18">
        <f t="shared" ref="G497:Y497" si="69">G498+G525</f>
        <v>389998</v>
      </c>
      <c r="H497" s="18" t="e">
        <f t="shared" si="69"/>
        <v>#REF!</v>
      </c>
      <c r="I497" s="18" t="e">
        <f t="shared" si="69"/>
        <v>#REF!</v>
      </c>
      <c r="J497" s="18" t="e">
        <f t="shared" si="69"/>
        <v>#REF!</v>
      </c>
      <c r="K497" s="18" t="e">
        <f t="shared" si="69"/>
        <v>#REF!</v>
      </c>
      <c r="L497" s="18" t="e">
        <f t="shared" si="69"/>
        <v>#REF!</v>
      </c>
      <c r="M497" s="18" t="e">
        <f t="shared" si="69"/>
        <v>#REF!</v>
      </c>
      <c r="N497" s="18" t="e">
        <f t="shared" si="69"/>
        <v>#REF!</v>
      </c>
      <c r="O497" s="18" t="e">
        <f t="shared" si="69"/>
        <v>#REF!</v>
      </c>
      <c r="P497" s="18" t="e">
        <f t="shared" si="69"/>
        <v>#REF!</v>
      </c>
      <c r="Q497" s="18" t="e">
        <f t="shared" si="69"/>
        <v>#REF!</v>
      </c>
      <c r="R497" s="18" t="e">
        <f t="shared" si="69"/>
        <v>#REF!</v>
      </c>
      <c r="S497" s="18" t="e">
        <f t="shared" si="69"/>
        <v>#REF!</v>
      </c>
      <c r="T497" s="18" t="e">
        <f t="shared" si="69"/>
        <v>#REF!</v>
      </c>
      <c r="U497" s="18" t="e">
        <f t="shared" si="69"/>
        <v>#REF!</v>
      </c>
      <c r="V497" s="18" t="e">
        <f t="shared" si="69"/>
        <v>#REF!</v>
      </c>
      <c r="W497" s="18" t="e">
        <f t="shared" si="69"/>
        <v>#REF!</v>
      </c>
      <c r="X497" s="18" t="e">
        <f t="shared" si="69"/>
        <v>#REF!</v>
      </c>
      <c r="Y497" s="18">
        <f t="shared" si="69"/>
        <v>396816</v>
      </c>
    </row>
    <row r="498" spans="1:25" ht="25.5" x14ac:dyDescent="0.2">
      <c r="A498" s="44" t="s">
        <v>552</v>
      </c>
      <c r="B498" s="21" t="s">
        <v>13</v>
      </c>
      <c r="C498" s="17" t="s">
        <v>16</v>
      </c>
      <c r="D498" s="17" t="s">
        <v>0</v>
      </c>
      <c r="E498" s="18" t="s">
        <v>188</v>
      </c>
      <c r="F498" s="14"/>
      <c r="G498" s="18">
        <f>G499+G510+G514+G503+G521</f>
        <v>368536</v>
      </c>
      <c r="H498" s="18" t="e">
        <f>H499+H510+H514+H503+H521+#REF!</f>
        <v>#REF!</v>
      </c>
      <c r="I498" s="18" t="e">
        <f>I499+I510+I514+I503+I521+#REF!</f>
        <v>#REF!</v>
      </c>
      <c r="J498" s="18" t="e">
        <f>J499+J510+J514+J503+J521+#REF!</f>
        <v>#REF!</v>
      </c>
      <c r="K498" s="18" t="e">
        <f>K499+K510+K514+K503+K521+#REF!</f>
        <v>#REF!</v>
      </c>
      <c r="L498" s="18" t="e">
        <f>L499+L510+L514+L503+L521+#REF!</f>
        <v>#REF!</v>
      </c>
      <c r="M498" s="18" t="e">
        <f>M499+M510+M514+M503+M521+#REF!</f>
        <v>#REF!</v>
      </c>
      <c r="N498" s="18" t="e">
        <f>N499+N510+N514+N503+N521+#REF!</f>
        <v>#REF!</v>
      </c>
      <c r="O498" s="18" t="e">
        <f>O499+O510+O514+O503+O521+#REF!</f>
        <v>#REF!</v>
      </c>
      <c r="P498" s="18" t="e">
        <f>P499+P510+P514+P503+P521+#REF!</f>
        <v>#REF!</v>
      </c>
      <c r="Q498" s="18" t="e">
        <f>Q499+Q510+Q514+Q503+Q521+#REF!</f>
        <v>#REF!</v>
      </c>
      <c r="R498" s="18" t="e">
        <f>R499+R510+R514+R503+R521+#REF!</f>
        <v>#REF!</v>
      </c>
      <c r="S498" s="18" t="e">
        <f>S499+S510+S514+S503+S521+#REF!</f>
        <v>#REF!</v>
      </c>
      <c r="T498" s="18" t="e">
        <f>T499+T510+T514+T503+T521+#REF!</f>
        <v>#REF!</v>
      </c>
      <c r="U498" s="18" t="e">
        <f>U499+U510+U514+U503+U521+#REF!</f>
        <v>#REF!</v>
      </c>
      <c r="V498" s="18" t="e">
        <f>V499+V510+V514+V503+V521+#REF!</f>
        <v>#REF!</v>
      </c>
      <c r="W498" s="18" t="e">
        <f>W499+W510+W514+W503+W521+#REF!</f>
        <v>#REF!</v>
      </c>
      <c r="X498" s="18" t="e">
        <f>X499+X510+X514+X503+X521+#REF!</f>
        <v>#REF!</v>
      </c>
      <c r="Y498" s="18">
        <f>Y499+Y510+Y514+Y503+Y521</f>
        <v>375354</v>
      </c>
    </row>
    <row r="499" spans="1:25" ht="51" x14ac:dyDescent="0.2">
      <c r="A499" s="44" t="s">
        <v>275</v>
      </c>
      <c r="B499" s="21" t="s">
        <v>13</v>
      </c>
      <c r="C499" s="17" t="s">
        <v>16</v>
      </c>
      <c r="D499" s="17" t="s">
        <v>0</v>
      </c>
      <c r="E499" s="18" t="s">
        <v>135</v>
      </c>
      <c r="F499" s="14"/>
      <c r="G499" s="18">
        <f>G500</f>
        <v>153222</v>
      </c>
      <c r="Y499" s="18">
        <f>Y500</f>
        <v>154111</v>
      </c>
    </row>
    <row r="500" spans="1:25" ht="51" x14ac:dyDescent="0.2">
      <c r="A500" s="47" t="s">
        <v>340</v>
      </c>
      <c r="B500" s="21" t="s">
        <v>13</v>
      </c>
      <c r="C500" s="17" t="s">
        <v>16</v>
      </c>
      <c r="D500" s="17" t="s">
        <v>0</v>
      </c>
      <c r="E500" s="18" t="s">
        <v>136</v>
      </c>
      <c r="F500" s="14"/>
      <c r="G500" s="18">
        <f>G501</f>
        <v>153222</v>
      </c>
      <c r="Y500" s="18">
        <f>Y501</f>
        <v>154111</v>
      </c>
    </row>
    <row r="501" spans="1:25" ht="39.75" customHeight="1" x14ac:dyDescent="0.2">
      <c r="A501" s="23" t="s">
        <v>87</v>
      </c>
      <c r="B501" s="21" t="s">
        <v>13</v>
      </c>
      <c r="C501" s="17" t="s">
        <v>16</v>
      </c>
      <c r="D501" s="17" t="s">
        <v>0</v>
      </c>
      <c r="E501" s="18" t="s">
        <v>136</v>
      </c>
      <c r="F501" s="14">
        <v>600</v>
      </c>
      <c r="G501" s="18">
        <f>G502</f>
        <v>153222</v>
      </c>
      <c r="Y501" s="18">
        <f>Y502</f>
        <v>154111</v>
      </c>
    </row>
    <row r="502" spans="1:25" ht="20.45" customHeight="1" x14ac:dyDescent="0.2">
      <c r="A502" s="24" t="s">
        <v>123</v>
      </c>
      <c r="B502" s="21" t="s">
        <v>13</v>
      </c>
      <c r="C502" s="17" t="s">
        <v>16</v>
      </c>
      <c r="D502" s="17" t="s">
        <v>0</v>
      </c>
      <c r="E502" s="18" t="s">
        <v>136</v>
      </c>
      <c r="F502" s="14">
        <v>620</v>
      </c>
      <c r="G502" s="18">
        <v>153222</v>
      </c>
      <c r="Y502" s="18">
        <v>154111</v>
      </c>
    </row>
    <row r="503" spans="1:25" ht="80.25" customHeight="1" x14ac:dyDescent="0.2">
      <c r="A503" s="44" t="s">
        <v>395</v>
      </c>
      <c r="B503" s="21" t="s">
        <v>13</v>
      </c>
      <c r="C503" s="17" t="s">
        <v>16</v>
      </c>
      <c r="D503" s="17" t="s">
        <v>0</v>
      </c>
      <c r="E503" s="18" t="s">
        <v>137</v>
      </c>
      <c r="F503" s="14"/>
      <c r="G503" s="18">
        <f t="shared" ref="G503:Y503" si="70">G504+G507</f>
        <v>163700</v>
      </c>
      <c r="H503" s="18">
        <f t="shared" si="70"/>
        <v>0</v>
      </c>
      <c r="I503" s="18">
        <f t="shared" si="70"/>
        <v>0</v>
      </c>
      <c r="J503" s="18">
        <f t="shared" si="70"/>
        <v>0</v>
      </c>
      <c r="K503" s="18">
        <f t="shared" si="70"/>
        <v>0</v>
      </c>
      <c r="L503" s="18">
        <f t="shared" si="70"/>
        <v>0</v>
      </c>
      <c r="M503" s="18">
        <f t="shared" si="70"/>
        <v>0</v>
      </c>
      <c r="N503" s="18">
        <f t="shared" si="70"/>
        <v>0</v>
      </c>
      <c r="O503" s="18">
        <f t="shared" si="70"/>
        <v>0</v>
      </c>
      <c r="P503" s="18">
        <f t="shared" si="70"/>
        <v>0</v>
      </c>
      <c r="Q503" s="18">
        <f t="shared" si="70"/>
        <v>0</v>
      </c>
      <c r="R503" s="18">
        <f t="shared" si="70"/>
        <v>0</v>
      </c>
      <c r="S503" s="18">
        <f t="shared" si="70"/>
        <v>0</v>
      </c>
      <c r="T503" s="18">
        <f t="shared" si="70"/>
        <v>0</v>
      </c>
      <c r="U503" s="18">
        <f t="shared" si="70"/>
        <v>0</v>
      </c>
      <c r="V503" s="18">
        <f t="shared" si="70"/>
        <v>0</v>
      </c>
      <c r="W503" s="18">
        <f t="shared" si="70"/>
        <v>0</v>
      </c>
      <c r="X503" s="18">
        <f t="shared" si="70"/>
        <v>0</v>
      </c>
      <c r="Y503" s="18">
        <f t="shared" si="70"/>
        <v>168218</v>
      </c>
    </row>
    <row r="504" spans="1:25" ht="96" customHeight="1" x14ac:dyDescent="0.2">
      <c r="A504" s="63" t="s">
        <v>341</v>
      </c>
      <c r="B504" s="21" t="s">
        <v>13</v>
      </c>
      <c r="C504" s="17" t="s">
        <v>16</v>
      </c>
      <c r="D504" s="17" t="s">
        <v>0</v>
      </c>
      <c r="E504" s="18" t="s">
        <v>199</v>
      </c>
      <c r="F504" s="14"/>
      <c r="G504" s="18">
        <f>G505</f>
        <v>163700</v>
      </c>
      <c r="Y504" s="18">
        <f>Y505</f>
        <v>168218</v>
      </c>
    </row>
    <row r="505" spans="1:25" ht="40.5" customHeight="1" x14ac:dyDescent="0.2">
      <c r="A505" s="23" t="s">
        <v>87</v>
      </c>
      <c r="B505" s="21" t="s">
        <v>13</v>
      </c>
      <c r="C505" s="17" t="s">
        <v>16</v>
      </c>
      <c r="D505" s="17" t="s">
        <v>0</v>
      </c>
      <c r="E505" s="18" t="s">
        <v>199</v>
      </c>
      <c r="F505" s="14">
        <v>600</v>
      </c>
      <c r="G505" s="18">
        <f>G506</f>
        <v>163700</v>
      </c>
      <c r="Y505" s="18">
        <f>Y506</f>
        <v>168218</v>
      </c>
    </row>
    <row r="506" spans="1:25" x14ac:dyDescent="0.2">
      <c r="A506" s="24" t="s">
        <v>123</v>
      </c>
      <c r="B506" s="21" t="s">
        <v>13</v>
      </c>
      <c r="C506" s="17" t="s">
        <v>16</v>
      </c>
      <c r="D506" s="17" t="s">
        <v>0</v>
      </c>
      <c r="E506" s="18" t="s">
        <v>199</v>
      </c>
      <c r="F506" s="14">
        <v>620</v>
      </c>
      <c r="G506" s="18">
        <v>163700</v>
      </c>
      <c r="Y506" s="18">
        <v>168218</v>
      </c>
    </row>
    <row r="507" spans="1:25" ht="38.25" hidden="1" x14ac:dyDescent="0.2">
      <c r="A507" s="44" t="s">
        <v>488</v>
      </c>
      <c r="B507" s="21" t="s">
        <v>13</v>
      </c>
      <c r="C507" s="17" t="s">
        <v>16</v>
      </c>
      <c r="D507" s="17" t="s">
        <v>0</v>
      </c>
      <c r="E507" s="18" t="s">
        <v>489</v>
      </c>
      <c r="F507" s="14"/>
      <c r="G507" s="18">
        <f>G508</f>
        <v>0</v>
      </c>
      <c r="Y507" s="18">
        <f>Y508</f>
        <v>0</v>
      </c>
    </row>
    <row r="508" spans="1:25" ht="46.5" hidden="1" customHeight="1" x14ac:dyDescent="0.2">
      <c r="A508" s="23" t="s">
        <v>87</v>
      </c>
      <c r="B508" s="21" t="s">
        <v>13</v>
      </c>
      <c r="C508" s="17" t="s">
        <v>16</v>
      </c>
      <c r="D508" s="17" t="s">
        <v>0</v>
      </c>
      <c r="E508" s="18" t="s">
        <v>489</v>
      </c>
      <c r="F508" s="14">
        <v>600</v>
      </c>
      <c r="G508" s="18">
        <f>G509</f>
        <v>0</v>
      </c>
      <c r="Y508" s="18">
        <f>Y509</f>
        <v>0</v>
      </c>
    </row>
    <row r="509" spans="1:25" hidden="1" x14ac:dyDescent="0.2">
      <c r="A509" s="24" t="s">
        <v>123</v>
      </c>
      <c r="B509" s="21" t="s">
        <v>13</v>
      </c>
      <c r="C509" s="17" t="s">
        <v>16</v>
      </c>
      <c r="D509" s="17" t="s">
        <v>0</v>
      </c>
      <c r="E509" s="18" t="s">
        <v>489</v>
      </c>
      <c r="F509" s="14">
        <v>620</v>
      </c>
      <c r="G509" s="18">
        <v>0</v>
      </c>
      <c r="Y509" s="18">
        <v>0</v>
      </c>
    </row>
    <row r="510" spans="1:25" ht="51" x14ac:dyDescent="0.2">
      <c r="A510" s="44" t="s">
        <v>276</v>
      </c>
      <c r="B510" s="57" t="s">
        <v>13</v>
      </c>
      <c r="C510" s="57" t="s">
        <v>16</v>
      </c>
      <c r="D510" s="57" t="s">
        <v>0</v>
      </c>
      <c r="E510" s="57" t="s">
        <v>140</v>
      </c>
      <c r="F510" s="124"/>
      <c r="G510" s="18">
        <f>G511</f>
        <v>7456</v>
      </c>
      <c r="Y510" s="18">
        <f>Y511</f>
        <v>7456</v>
      </c>
    </row>
    <row r="511" spans="1:25" ht="63.75" x14ac:dyDescent="0.2">
      <c r="A511" s="44" t="s">
        <v>342</v>
      </c>
      <c r="B511" s="57" t="s">
        <v>13</v>
      </c>
      <c r="C511" s="57" t="s">
        <v>16</v>
      </c>
      <c r="D511" s="57" t="s">
        <v>0</v>
      </c>
      <c r="E511" s="57" t="s">
        <v>141</v>
      </c>
      <c r="F511" s="124"/>
      <c r="G511" s="18">
        <f>G512</f>
        <v>7456</v>
      </c>
      <c r="Y511" s="18">
        <f>Y512</f>
        <v>7456</v>
      </c>
    </row>
    <row r="512" spans="1:25" ht="42.75" customHeight="1" x14ac:dyDescent="0.2">
      <c r="A512" s="24" t="s">
        <v>87</v>
      </c>
      <c r="B512" s="57" t="s">
        <v>13</v>
      </c>
      <c r="C512" s="57" t="s">
        <v>16</v>
      </c>
      <c r="D512" s="57" t="s">
        <v>0</v>
      </c>
      <c r="E512" s="57" t="s">
        <v>141</v>
      </c>
      <c r="F512" s="124">
        <v>600</v>
      </c>
      <c r="G512" s="18">
        <f>G513</f>
        <v>7456</v>
      </c>
      <c r="Y512" s="18">
        <f>Y513</f>
        <v>7456</v>
      </c>
    </row>
    <row r="513" spans="1:25" x14ac:dyDescent="0.2">
      <c r="A513" s="24" t="s">
        <v>123</v>
      </c>
      <c r="B513" s="57" t="s">
        <v>13</v>
      </c>
      <c r="C513" s="57" t="s">
        <v>16</v>
      </c>
      <c r="D513" s="57" t="s">
        <v>0</v>
      </c>
      <c r="E513" s="57" t="s">
        <v>141</v>
      </c>
      <c r="F513" s="124">
        <v>620</v>
      </c>
      <c r="G513" s="18">
        <v>7456</v>
      </c>
      <c r="Y513" s="18">
        <v>7456</v>
      </c>
    </row>
    <row r="514" spans="1:25" ht="56.25" customHeight="1" x14ac:dyDescent="0.2">
      <c r="A514" s="44" t="s">
        <v>343</v>
      </c>
      <c r="B514" s="57" t="s">
        <v>13</v>
      </c>
      <c r="C514" s="57" t="s">
        <v>16</v>
      </c>
      <c r="D514" s="57" t="s">
        <v>0</v>
      </c>
      <c r="E514" s="57" t="s">
        <v>142</v>
      </c>
      <c r="F514" s="124"/>
      <c r="G514" s="18">
        <f>G515</f>
        <v>42953</v>
      </c>
      <c r="Y514" s="18">
        <f>Y515+Y518</f>
        <v>44363</v>
      </c>
    </row>
    <row r="515" spans="1:25" ht="63.75" x14ac:dyDescent="0.2">
      <c r="A515" s="22" t="s">
        <v>342</v>
      </c>
      <c r="B515" s="21" t="s">
        <v>13</v>
      </c>
      <c r="C515" s="17" t="s">
        <v>16</v>
      </c>
      <c r="D515" s="17" t="s">
        <v>0</v>
      </c>
      <c r="E515" s="18" t="s">
        <v>143</v>
      </c>
      <c r="F515" s="14"/>
      <c r="G515" s="18">
        <f>G516</f>
        <v>42953</v>
      </c>
      <c r="Y515" s="18">
        <f>Y516</f>
        <v>44363</v>
      </c>
    </row>
    <row r="516" spans="1:25" ht="41.25" customHeight="1" x14ac:dyDescent="0.2">
      <c r="A516" s="23" t="s">
        <v>87</v>
      </c>
      <c r="B516" s="21" t="s">
        <v>13</v>
      </c>
      <c r="C516" s="17" t="s">
        <v>16</v>
      </c>
      <c r="D516" s="17" t="s">
        <v>0</v>
      </c>
      <c r="E516" s="18" t="s">
        <v>143</v>
      </c>
      <c r="F516" s="14">
        <v>600</v>
      </c>
      <c r="G516" s="18">
        <f>G517</f>
        <v>42953</v>
      </c>
      <c r="Y516" s="18">
        <f>Y517</f>
        <v>44363</v>
      </c>
    </row>
    <row r="517" spans="1:25" x14ac:dyDescent="0.2">
      <c r="A517" s="24" t="s">
        <v>123</v>
      </c>
      <c r="B517" s="21" t="s">
        <v>13</v>
      </c>
      <c r="C517" s="17" t="s">
        <v>16</v>
      </c>
      <c r="D517" s="17" t="s">
        <v>0</v>
      </c>
      <c r="E517" s="18" t="s">
        <v>143</v>
      </c>
      <c r="F517" s="14">
        <v>620</v>
      </c>
      <c r="G517" s="18">
        <f>41865+1088</f>
        <v>42953</v>
      </c>
      <c r="Y517" s="18">
        <f>43275+1088</f>
        <v>44363</v>
      </c>
    </row>
    <row r="518" spans="1:25" ht="38.25" hidden="1" x14ac:dyDescent="0.2">
      <c r="A518" s="44" t="s">
        <v>488</v>
      </c>
      <c r="B518" s="21" t="s">
        <v>13</v>
      </c>
      <c r="C518" s="17" t="s">
        <v>16</v>
      </c>
      <c r="D518" s="17" t="s">
        <v>0</v>
      </c>
      <c r="E518" s="18" t="s">
        <v>490</v>
      </c>
      <c r="F518" s="14"/>
      <c r="G518" s="18">
        <f>G519</f>
        <v>0</v>
      </c>
      <c r="Y518" s="18">
        <f>Y519</f>
        <v>0</v>
      </c>
    </row>
    <row r="519" spans="1:25" ht="42.75" hidden="1" customHeight="1" x14ac:dyDescent="0.2">
      <c r="A519" s="23" t="s">
        <v>87</v>
      </c>
      <c r="B519" s="21" t="s">
        <v>13</v>
      </c>
      <c r="C519" s="17" t="s">
        <v>16</v>
      </c>
      <c r="D519" s="17" t="s">
        <v>0</v>
      </c>
      <c r="E519" s="18" t="s">
        <v>490</v>
      </c>
      <c r="F519" s="14">
        <v>600</v>
      </c>
      <c r="G519" s="18">
        <f>G520</f>
        <v>0</v>
      </c>
      <c r="Y519" s="18">
        <f>Y520</f>
        <v>0</v>
      </c>
    </row>
    <row r="520" spans="1:25" hidden="1" x14ac:dyDescent="0.2">
      <c r="A520" s="24" t="s">
        <v>123</v>
      </c>
      <c r="B520" s="21" t="s">
        <v>13</v>
      </c>
      <c r="C520" s="17" t="s">
        <v>16</v>
      </c>
      <c r="D520" s="17" t="s">
        <v>0</v>
      </c>
      <c r="E520" s="18" t="s">
        <v>490</v>
      </c>
      <c r="F520" s="14">
        <v>620</v>
      </c>
      <c r="G520" s="18">
        <v>0</v>
      </c>
      <c r="Y520" s="18">
        <v>0</v>
      </c>
    </row>
    <row r="521" spans="1:25" ht="38.25" x14ac:dyDescent="0.2">
      <c r="A521" s="125" t="s">
        <v>315</v>
      </c>
      <c r="B521" s="126" t="s">
        <v>13</v>
      </c>
      <c r="C521" s="127" t="s">
        <v>16</v>
      </c>
      <c r="D521" s="127" t="s">
        <v>0</v>
      </c>
      <c r="E521" s="75" t="s">
        <v>318</v>
      </c>
      <c r="F521" s="75" t="s">
        <v>319</v>
      </c>
      <c r="G521" s="18">
        <f>G522</f>
        <v>1205</v>
      </c>
      <c r="Y521" s="18">
        <f>Y522</f>
        <v>1206</v>
      </c>
    </row>
    <row r="522" spans="1:25" ht="38.25" x14ac:dyDescent="0.2">
      <c r="A522" s="121" t="s">
        <v>316</v>
      </c>
      <c r="B522" s="128" t="s">
        <v>13</v>
      </c>
      <c r="C522" s="129" t="s">
        <v>16</v>
      </c>
      <c r="D522" s="129" t="s">
        <v>0</v>
      </c>
      <c r="E522" s="81" t="s">
        <v>320</v>
      </c>
      <c r="F522" s="81"/>
      <c r="G522" s="18">
        <f>G523</f>
        <v>1205</v>
      </c>
      <c r="Y522" s="18">
        <f>Y523</f>
        <v>1206</v>
      </c>
    </row>
    <row r="523" spans="1:25" ht="38.25" customHeight="1" x14ac:dyDescent="0.2">
      <c r="A523" s="123" t="s">
        <v>87</v>
      </c>
      <c r="B523" s="128" t="s">
        <v>13</v>
      </c>
      <c r="C523" s="129" t="s">
        <v>16</v>
      </c>
      <c r="D523" s="129" t="s">
        <v>0</v>
      </c>
      <c r="E523" s="81" t="s">
        <v>320</v>
      </c>
      <c r="F523" s="81" t="s">
        <v>73</v>
      </c>
      <c r="G523" s="18">
        <f>G524</f>
        <v>1205</v>
      </c>
      <c r="Y523" s="18">
        <f>Y524</f>
        <v>1206</v>
      </c>
    </row>
    <row r="524" spans="1:25" ht="40.5" customHeight="1" x14ac:dyDescent="0.2">
      <c r="A524" s="130" t="s">
        <v>317</v>
      </c>
      <c r="B524" s="131" t="s">
        <v>13</v>
      </c>
      <c r="C524" s="132" t="s">
        <v>16</v>
      </c>
      <c r="D524" s="132" t="s">
        <v>0</v>
      </c>
      <c r="E524" s="79" t="s">
        <v>320</v>
      </c>
      <c r="F524" s="79" t="s">
        <v>159</v>
      </c>
      <c r="G524" s="100">
        <v>1205</v>
      </c>
      <c r="Y524" s="100">
        <v>1206</v>
      </c>
    </row>
    <row r="525" spans="1:25" ht="93" customHeight="1" x14ac:dyDescent="0.2">
      <c r="A525" s="44" t="s">
        <v>511</v>
      </c>
      <c r="B525" s="131" t="s">
        <v>13</v>
      </c>
      <c r="C525" s="132" t="s">
        <v>16</v>
      </c>
      <c r="D525" s="132" t="s">
        <v>0</v>
      </c>
      <c r="E525" s="57" t="s">
        <v>477</v>
      </c>
      <c r="F525" s="57"/>
      <c r="G525" s="18">
        <f>G526</f>
        <v>21462</v>
      </c>
      <c r="H525" s="18">
        <f t="shared" ref="H525:Y528" si="71">H526</f>
        <v>0</v>
      </c>
      <c r="I525" s="18">
        <f t="shared" si="71"/>
        <v>0</v>
      </c>
      <c r="J525" s="18">
        <f t="shared" si="71"/>
        <v>0</v>
      </c>
      <c r="K525" s="18">
        <f t="shared" si="71"/>
        <v>0</v>
      </c>
      <c r="L525" s="18">
        <f t="shared" si="71"/>
        <v>0</v>
      </c>
      <c r="M525" s="18">
        <f t="shared" si="71"/>
        <v>0</v>
      </c>
      <c r="N525" s="18">
        <f t="shared" si="71"/>
        <v>0</v>
      </c>
      <c r="O525" s="18">
        <f t="shared" si="71"/>
        <v>0</v>
      </c>
      <c r="P525" s="18">
        <f t="shared" si="71"/>
        <v>0</v>
      </c>
      <c r="Q525" s="18">
        <f t="shared" si="71"/>
        <v>0</v>
      </c>
      <c r="R525" s="18">
        <f t="shared" si="71"/>
        <v>0</v>
      </c>
      <c r="S525" s="18">
        <f t="shared" si="71"/>
        <v>0</v>
      </c>
      <c r="T525" s="18">
        <f t="shared" si="71"/>
        <v>0</v>
      </c>
      <c r="U525" s="18">
        <f t="shared" si="71"/>
        <v>0</v>
      </c>
      <c r="V525" s="18">
        <f t="shared" si="71"/>
        <v>0</v>
      </c>
      <c r="W525" s="18">
        <f t="shared" si="71"/>
        <v>0</v>
      </c>
      <c r="X525" s="18">
        <f t="shared" si="71"/>
        <v>0</v>
      </c>
      <c r="Y525" s="18">
        <f t="shared" si="71"/>
        <v>21462</v>
      </c>
    </row>
    <row r="526" spans="1:25" ht="40.5" customHeight="1" x14ac:dyDescent="0.2">
      <c r="A526" s="44" t="s">
        <v>475</v>
      </c>
      <c r="B526" s="131" t="s">
        <v>13</v>
      </c>
      <c r="C526" s="132" t="s">
        <v>16</v>
      </c>
      <c r="D526" s="132" t="s">
        <v>0</v>
      </c>
      <c r="E526" s="57" t="s">
        <v>478</v>
      </c>
      <c r="F526" s="57"/>
      <c r="G526" s="18">
        <f>G527</f>
        <v>21462</v>
      </c>
      <c r="H526" s="18">
        <f t="shared" si="71"/>
        <v>0</v>
      </c>
      <c r="I526" s="18">
        <f t="shared" si="71"/>
        <v>0</v>
      </c>
      <c r="J526" s="18">
        <f t="shared" si="71"/>
        <v>0</v>
      </c>
      <c r="K526" s="18">
        <f t="shared" si="71"/>
        <v>0</v>
      </c>
      <c r="L526" s="18">
        <f t="shared" si="71"/>
        <v>0</v>
      </c>
      <c r="M526" s="18">
        <f t="shared" si="71"/>
        <v>0</v>
      </c>
      <c r="N526" s="18">
        <f t="shared" si="71"/>
        <v>0</v>
      </c>
      <c r="O526" s="18">
        <f t="shared" si="71"/>
        <v>0</v>
      </c>
      <c r="P526" s="18">
        <f t="shared" si="71"/>
        <v>0</v>
      </c>
      <c r="Q526" s="18">
        <f t="shared" si="71"/>
        <v>0</v>
      </c>
      <c r="R526" s="18">
        <f t="shared" si="71"/>
        <v>0</v>
      </c>
      <c r="S526" s="18">
        <f t="shared" si="71"/>
        <v>0</v>
      </c>
      <c r="T526" s="18">
        <f t="shared" si="71"/>
        <v>0</v>
      </c>
      <c r="U526" s="18">
        <f t="shared" si="71"/>
        <v>0</v>
      </c>
      <c r="V526" s="18">
        <f t="shared" si="71"/>
        <v>0</v>
      </c>
      <c r="W526" s="18">
        <f t="shared" si="71"/>
        <v>0</v>
      </c>
      <c r="X526" s="18">
        <f t="shared" si="71"/>
        <v>0</v>
      </c>
      <c r="Y526" s="18">
        <f t="shared" si="71"/>
        <v>21462</v>
      </c>
    </row>
    <row r="527" spans="1:25" ht="40.5" customHeight="1" x14ac:dyDescent="0.2">
      <c r="A527" s="44" t="s">
        <v>476</v>
      </c>
      <c r="B527" s="131" t="s">
        <v>13</v>
      </c>
      <c r="C527" s="132" t="s">
        <v>16</v>
      </c>
      <c r="D527" s="132" t="s">
        <v>0</v>
      </c>
      <c r="E527" s="57" t="s">
        <v>479</v>
      </c>
      <c r="F527" s="57"/>
      <c r="G527" s="18">
        <f>G528</f>
        <v>21462</v>
      </c>
      <c r="H527" s="18">
        <f t="shared" si="71"/>
        <v>0</v>
      </c>
      <c r="I527" s="18">
        <f t="shared" si="71"/>
        <v>0</v>
      </c>
      <c r="J527" s="18">
        <f t="shared" si="71"/>
        <v>0</v>
      </c>
      <c r="K527" s="18">
        <f t="shared" si="71"/>
        <v>0</v>
      </c>
      <c r="L527" s="18">
        <f t="shared" si="71"/>
        <v>0</v>
      </c>
      <c r="M527" s="18">
        <f t="shared" si="71"/>
        <v>0</v>
      </c>
      <c r="N527" s="18">
        <f t="shared" si="71"/>
        <v>0</v>
      </c>
      <c r="O527" s="18">
        <f t="shared" si="71"/>
        <v>0</v>
      </c>
      <c r="P527" s="18">
        <f t="shared" si="71"/>
        <v>0</v>
      </c>
      <c r="Q527" s="18">
        <f t="shared" si="71"/>
        <v>0</v>
      </c>
      <c r="R527" s="18">
        <f t="shared" si="71"/>
        <v>0</v>
      </c>
      <c r="S527" s="18">
        <f t="shared" si="71"/>
        <v>0</v>
      </c>
      <c r="T527" s="18">
        <f t="shared" si="71"/>
        <v>0</v>
      </c>
      <c r="U527" s="18">
        <f t="shared" si="71"/>
        <v>0</v>
      </c>
      <c r="V527" s="18">
        <f t="shared" si="71"/>
        <v>0</v>
      </c>
      <c r="W527" s="18">
        <f t="shared" si="71"/>
        <v>0</v>
      </c>
      <c r="X527" s="18">
        <f t="shared" si="71"/>
        <v>0</v>
      </c>
      <c r="Y527" s="18">
        <f t="shared" si="71"/>
        <v>21462</v>
      </c>
    </row>
    <row r="528" spans="1:25" ht="40.5" customHeight="1" x14ac:dyDescent="0.2">
      <c r="A528" s="123" t="s">
        <v>87</v>
      </c>
      <c r="B528" s="131" t="s">
        <v>13</v>
      </c>
      <c r="C528" s="132" t="s">
        <v>16</v>
      </c>
      <c r="D528" s="132" t="s">
        <v>0</v>
      </c>
      <c r="E528" s="57" t="s">
        <v>479</v>
      </c>
      <c r="F528" s="57" t="s">
        <v>73</v>
      </c>
      <c r="G528" s="18">
        <f>G529</f>
        <v>21462</v>
      </c>
      <c r="H528" s="18">
        <f t="shared" si="71"/>
        <v>0</v>
      </c>
      <c r="I528" s="18">
        <f t="shared" si="71"/>
        <v>0</v>
      </c>
      <c r="J528" s="18">
        <f t="shared" si="71"/>
        <v>0</v>
      </c>
      <c r="K528" s="18">
        <f t="shared" si="71"/>
        <v>0</v>
      </c>
      <c r="L528" s="18">
        <f t="shared" si="71"/>
        <v>0</v>
      </c>
      <c r="M528" s="18">
        <f t="shared" si="71"/>
        <v>0</v>
      </c>
      <c r="N528" s="18">
        <f t="shared" si="71"/>
        <v>0</v>
      </c>
      <c r="O528" s="18">
        <f t="shared" si="71"/>
        <v>0</v>
      </c>
      <c r="P528" s="18">
        <f t="shared" si="71"/>
        <v>0</v>
      </c>
      <c r="Q528" s="18">
        <f t="shared" si="71"/>
        <v>0</v>
      </c>
      <c r="R528" s="18">
        <f t="shared" si="71"/>
        <v>0</v>
      </c>
      <c r="S528" s="18">
        <f t="shared" si="71"/>
        <v>0</v>
      </c>
      <c r="T528" s="18">
        <f t="shared" si="71"/>
        <v>0</v>
      </c>
      <c r="U528" s="18">
        <f t="shared" si="71"/>
        <v>0</v>
      </c>
      <c r="V528" s="18">
        <f t="shared" si="71"/>
        <v>0</v>
      </c>
      <c r="W528" s="18">
        <f t="shared" si="71"/>
        <v>0</v>
      </c>
      <c r="X528" s="18">
        <f t="shared" si="71"/>
        <v>0</v>
      </c>
      <c r="Y528" s="18">
        <f t="shared" si="71"/>
        <v>21462</v>
      </c>
    </row>
    <row r="529" spans="1:25" ht="40.5" customHeight="1" x14ac:dyDescent="0.2">
      <c r="A529" s="130" t="s">
        <v>317</v>
      </c>
      <c r="B529" s="131" t="s">
        <v>13</v>
      </c>
      <c r="C529" s="132" t="s">
        <v>16</v>
      </c>
      <c r="D529" s="132" t="s">
        <v>0</v>
      </c>
      <c r="E529" s="57" t="s">
        <v>479</v>
      </c>
      <c r="F529" s="57" t="s">
        <v>171</v>
      </c>
      <c r="G529" s="18">
        <v>21462</v>
      </c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8">
        <v>21462</v>
      </c>
    </row>
    <row r="530" spans="1:25" x14ac:dyDescent="0.2">
      <c r="A530" s="38" t="s">
        <v>18</v>
      </c>
      <c r="B530" s="21" t="s">
        <v>13</v>
      </c>
      <c r="C530" s="17" t="s">
        <v>16</v>
      </c>
      <c r="D530" s="17" t="s">
        <v>3</v>
      </c>
      <c r="E530" s="18"/>
      <c r="F530" s="14"/>
      <c r="G530" s="133">
        <f t="shared" ref="G530:Y530" si="72">G531+G582+G587</f>
        <v>700541</v>
      </c>
      <c r="H530" s="133" t="e">
        <f t="shared" si="72"/>
        <v>#REF!</v>
      </c>
      <c r="I530" s="133" t="e">
        <f t="shared" si="72"/>
        <v>#REF!</v>
      </c>
      <c r="J530" s="133" t="e">
        <f t="shared" si="72"/>
        <v>#REF!</v>
      </c>
      <c r="K530" s="133" t="e">
        <f t="shared" si="72"/>
        <v>#REF!</v>
      </c>
      <c r="L530" s="133" t="e">
        <f t="shared" si="72"/>
        <v>#REF!</v>
      </c>
      <c r="M530" s="133" t="e">
        <f t="shared" si="72"/>
        <v>#REF!</v>
      </c>
      <c r="N530" s="133" t="e">
        <f t="shared" si="72"/>
        <v>#REF!</v>
      </c>
      <c r="O530" s="133" t="e">
        <f t="shared" si="72"/>
        <v>#REF!</v>
      </c>
      <c r="P530" s="133" t="e">
        <f t="shared" si="72"/>
        <v>#REF!</v>
      </c>
      <c r="Q530" s="133" t="e">
        <f t="shared" si="72"/>
        <v>#REF!</v>
      </c>
      <c r="R530" s="133" t="e">
        <f t="shared" si="72"/>
        <v>#REF!</v>
      </c>
      <c r="S530" s="133" t="e">
        <f t="shared" si="72"/>
        <v>#REF!</v>
      </c>
      <c r="T530" s="133" t="e">
        <f t="shared" si="72"/>
        <v>#REF!</v>
      </c>
      <c r="U530" s="133" t="e">
        <f t="shared" si="72"/>
        <v>#REF!</v>
      </c>
      <c r="V530" s="133" t="e">
        <f t="shared" si="72"/>
        <v>#REF!</v>
      </c>
      <c r="W530" s="133" t="e">
        <f t="shared" si="72"/>
        <v>#REF!</v>
      </c>
      <c r="X530" s="133" t="e">
        <f t="shared" si="72"/>
        <v>#REF!</v>
      </c>
      <c r="Y530" s="133">
        <f t="shared" si="72"/>
        <v>707085</v>
      </c>
    </row>
    <row r="531" spans="1:25" ht="25.5" x14ac:dyDescent="0.2">
      <c r="A531" s="44" t="s">
        <v>553</v>
      </c>
      <c r="B531" s="21" t="s">
        <v>13</v>
      </c>
      <c r="C531" s="17" t="s">
        <v>16</v>
      </c>
      <c r="D531" s="17" t="s">
        <v>3</v>
      </c>
      <c r="E531" s="18" t="s">
        <v>188</v>
      </c>
      <c r="F531" s="14"/>
      <c r="G531" s="18">
        <f>G532+G559+G544+G563+G567+G571+G536+G548+G540+G578</f>
        <v>678723</v>
      </c>
      <c r="H531" s="18" t="e">
        <f>H532+H559+#REF!+H544+H563+H567+H571+H536+H548+H540</f>
        <v>#REF!</v>
      </c>
      <c r="I531" s="18" t="e">
        <f>I532+I559+#REF!+I544+I563+I567+I571+I536+I548+I540</f>
        <v>#REF!</v>
      </c>
      <c r="J531" s="18" t="e">
        <f>J532+J559+#REF!+J544+J563+J567+J571+J536+J548+J540</f>
        <v>#REF!</v>
      </c>
      <c r="K531" s="18" t="e">
        <f>K532+K559+#REF!+K544+K563+K567+K571+K536+K548+K540</f>
        <v>#REF!</v>
      </c>
      <c r="L531" s="18" t="e">
        <f>L532+L559+#REF!+L544+L563+L567+L571+L536+L548+L540</f>
        <v>#REF!</v>
      </c>
      <c r="M531" s="18" t="e">
        <f>M532+M559+#REF!+M544+M563+M567+M571+M536+M548+M540</f>
        <v>#REF!</v>
      </c>
      <c r="N531" s="18" t="e">
        <f>N532+N559+#REF!+N544+N563+N567+N571+N536+N548+N540</f>
        <v>#REF!</v>
      </c>
      <c r="O531" s="18" t="e">
        <f>O532+O559+#REF!+O544+O563+O567+O571+O536+O548+O540</f>
        <v>#REF!</v>
      </c>
      <c r="P531" s="18" t="e">
        <f>P532+P559+#REF!+P544+P563+P567+P571+P536+P548+P540</f>
        <v>#REF!</v>
      </c>
      <c r="Q531" s="18" t="e">
        <f>Q532+Q559+#REF!+Q544+Q563+Q567+Q571+Q536+Q548+Q540</f>
        <v>#REF!</v>
      </c>
      <c r="R531" s="18" t="e">
        <f>R532+R559+#REF!+R544+R563+R567+R571+R536+R548+R540</f>
        <v>#REF!</v>
      </c>
      <c r="S531" s="18" t="e">
        <f>S532+S559+#REF!+S544+S563+S567+S571+S536+S548+S540</f>
        <v>#REF!</v>
      </c>
      <c r="T531" s="18" t="e">
        <f>T532+T559+#REF!+T544+T563+T567+T571+T536+T548+T540</f>
        <v>#REF!</v>
      </c>
      <c r="U531" s="18" t="e">
        <f>U532+U559+#REF!+U544+U563+U567+U571+U536+U548+U540</f>
        <v>#REF!</v>
      </c>
      <c r="V531" s="18" t="e">
        <f>V532+V559+#REF!+V544+V563+V567+V571+V536+V548+V540</f>
        <v>#REF!</v>
      </c>
      <c r="W531" s="18" t="e">
        <f>W532+W559+#REF!+W544+W563+W567+W571+W536+W548+W540</f>
        <v>#REF!</v>
      </c>
      <c r="X531" s="18" t="e">
        <f>X532+X559+#REF!+X544+X563+X567+X571+X536+X548+X540</f>
        <v>#REF!</v>
      </c>
      <c r="Y531" s="18">
        <f>Y532+Y559+Y544+Y563+Y567+Y571+Y536+Y548+Y540+Y552</f>
        <v>685267</v>
      </c>
    </row>
    <row r="532" spans="1:25" ht="76.5" x14ac:dyDescent="0.2">
      <c r="A532" s="44" t="s">
        <v>397</v>
      </c>
      <c r="B532" s="21" t="s">
        <v>13</v>
      </c>
      <c r="C532" s="17" t="s">
        <v>16</v>
      </c>
      <c r="D532" s="17" t="s">
        <v>3</v>
      </c>
      <c r="E532" s="18" t="s">
        <v>145</v>
      </c>
      <c r="F532" s="14"/>
      <c r="G532" s="18">
        <f>G533</f>
        <v>459666</v>
      </c>
      <c r="Y532" s="18">
        <f>Y533</f>
        <v>462180</v>
      </c>
    </row>
    <row r="533" spans="1:25" ht="114.75" x14ac:dyDescent="0.2">
      <c r="A533" s="134" t="s">
        <v>344</v>
      </c>
      <c r="B533" s="21" t="s">
        <v>13</v>
      </c>
      <c r="C533" s="17" t="s">
        <v>16</v>
      </c>
      <c r="D533" s="17" t="s">
        <v>3</v>
      </c>
      <c r="E533" s="18" t="s">
        <v>144</v>
      </c>
      <c r="F533" s="14"/>
      <c r="G533" s="18">
        <f>G534</f>
        <v>459666</v>
      </c>
      <c r="Y533" s="18">
        <f>Y534</f>
        <v>462180</v>
      </c>
    </row>
    <row r="534" spans="1:25" ht="39" customHeight="1" x14ac:dyDescent="0.2">
      <c r="A534" s="23" t="s">
        <v>87</v>
      </c>
      <c r="B534" s="21" t="s">
        <v>13</v>
      </c>
      <c r="C534" s="17" t="s">
        <v>16</v>
      </c>
      <c r="D534" s="17" t="s">
        <v>3</v>
      </c>
      <c r="E534" s="18" t="s">
        <v>144</v>
      </c>
      <c r="F534" s="14">
        <v>600</v>
      </c>
      <c r="G534" s="18">
        <f>G535</f>
        <v>459666</v>
      </c>
      <c r="Y534" s="18">
        <f>Y535</f>
        <v>462180</v>
      </c>
    </row>
    <row r="535" spans="1:25" x14ac:dyDescent="0.2">
      <c r="A535" s="24" t="s">
        <v>123</v>
      </c>
      <c r="B535" s="21" t="s">
        <v>13</v>
      </c>
      <c r="C535" s="17" t="s">
        <v>16</v>
      </c>
      <c r="D535" s="17" t="s">
        <v>3</v>
      </c>
      <c r="E535" s="18" t="s">
        <v>144</v>
      </c>
      <c r="F535" s="14">
        <v>620</v>
      </c>
      <c r="G535" s="18">
        <v>459666</v>
      </c>
      <c r="Y535" s="18">
        <v>462180</v>
      </c>
    </row>
    <row r="536" spans="1:25" ht="66" customHeight="1" x14ac:dyDescent="0.2">
      <c r="A536" s="40" t="s">
        <v>398</v>
      </c>
      <c r="B536" s="21" t="s">
        <v>13</v>
      </c>
      <c r="C536" s="17" t="s">
        <v>16</v>
      </c>
      <c r="D536" s="17" t="s">
        <v>3</v>
      </c>
      <c r="E536" s="18" t="s">
        <v>156</v>
      </c>
      <c r="F536" s="14"/>
      <c r="G536" s="18">
        <f>G537</f>
        <v>7056</v>
      </c>
      <c r="Y536" s="18">
        <f>Y537</f>
        <v>7083</v>
      </c>
    </row>
    <row r="537" spans="1:25" ht="66.75" customHeight="1" x14ac:dyDescent="0.2">
      <c r="A537" s="40" t="s">
        <v>345</v>
      </c>
      <c r="B537" s="21" t="s">
        <v>13</v>
      </c>
      <c r="C537" s="17" t="s">
        <v>16</v>
      </c>
      <c r="D537" s="17" t="s">
        <v>3</v>
      </c>
      <c r="E537" s="18" t="s">
        <v>155</v>
      </c>
      <c r="F537" s="14"/>
      <c r="G537" s="18">
        <f>G538</f>
        <v>7056</v>
      </c>
      <c r="Y537" s="18">
        <f>Y538</f>
        <v>7083</v>
      </c>
    </row>
    <row r="538" spans="1:25" ht="41.25" customHeight="1" x14ac:dyDescent="0.2">
      <c r="A538" s="23" t="s">
        <v>87</v>
      </c>
      <c r="B538" s="21" t="s">
        <v>13</v>
      </c>
      <c r="C538" s="17" t="s">
        <v>16</v>
      </c>
      <c r="D538" s="17" t="s">
        <v>3</v>
      </c>
      <c r="E538" s="18" t="s">
        <v>155</v>
      </c>
      <c r="F538" s="14">
        <v>600</v>
      </c>
      <c r="G538" s="18">
        <f>G539</f>
        <v>7056</v>
      </c>
      <c r="Y538" s="18">
        <f>Y539</f>
        <v>7083</v>
      </c>
    </row>
    <row r="539" spans="1:25" ht="39" customHeight="1" x14ac:dyDescent="0.2">
      <c r="A539" s="24" t="s">
        <v>160</v>
      </c>
      <c r="B539" s="21" t="s">
        <v>13</v>
      </c>
      <c r="C539" s="17" t="s">
        <v>16</v>
      </c>
      <c r="D539" s="17" t="s">
        <v>3</v>
      </c>
      <c r="E539" s="18" t="s">
        <v>155</v>
      </c>
      <c r="F539" s="14">
        <v>630</v>
      </c>
      <c r="G539" s="18">
        <v>7056</v>
      </c>
      <c r="Y539" s="18">
        <v>7083</v>
      </c>
    </row>
    <row r="540" spans="1:25" ht="38.25" x14ac:dyDescent="0.2">
      <c r="A540" s="24" t="s">
        <v>396</v>
      </c>
      <c r="B540" s="57" t="s">
        <v>13</v>
      </c>
      <c r="C540" s="57" t="s">
        <v>16</v>
      </c>
      <c r="D540" s="17" t="s">
        <v>3</v>
      </c>
      <c r="E540" s="57" t="s">
        <v>138</v>
      </c>
      <c r="F540" s="124"/>
      <c r="G540" s="18">
        <f>G541</f>
        <v>1152</v>
      </c>
      <c r="Y540" s="18">
        <f>Y541</f>
        <v>1152</v>
      </c>
    </row>
    <row r="541" spans="1:25" ht="63.75" x14ac:dyDescent="0.2">
      <c r="A541" s="44" t="s">
        <v>342</v>
      </c>
      <c r="B541" s="57" t="s">
        <v>13</v>
      </c>
      <c r="C541" s="57" t="s">
        <v>16</v>
      </c>
      <c r="D541" s="17" t="s">
        <v>3</v>
      </c>
      <c r="E541" s="57" t="s">
        <v>139</v>
      </c>
      <c r="F541" s="124"/>
      <c r="G541" s="18">
        <f>G542</f>
        <v>1152</v>
      </c>
      <c r="Y541" s="18">
        <f>Y542</f>
        <v>1152</v>
      </c>
    </row>
    <row r="542" spans="1:25" ht="43.5" customHeight="1" x14ac:dyDescent="0.2">
      <c r="A542" s="24" t="s">
        <v>87</v>
      </c>
      <c r="B542" s="57" t="s">
        <v>13</v>
      </c>
      <c r="C542" s="57" t="s">
        <v>16</v>
      </c>
      <c r="D542" s="17" t="s">
        <v>3</v>
      </c>
      <c r="E542" s="57" t="s">
        <v>139</v>
      </c>
      <c r="F542" s="124">
        <v>600</v>
      </c>
      <c r="G542" s="18">
        <f>G543</f>
        <v>1152</v>
      </c>
      <c r="Y542" s="18">
        <f>Y543</f>
        <v>1152</v>
      </c>
    </row>
    <row r="543" spans="1:25" ht="21.6" customHeight="1" x14ac:dyDescent="0.2">
      <c r="A543" s="24" t="s">
        <v>123</v>
      </c>
      <c r="B543" s="57" t="s">
        <v>13</v>
      </c>
      <c r="C543" s="57" t="s">
        <v>16</v>
      </c>
      <c r="D543" s="17" t="s">
        <v>3</v>
      </c>
      <c r="E543" s="57" t="s">
        <v>139</v>
      </c>
      <c r="F543" s="124">
        <v>620</v>
      </c>
      <c r="G543" s="18">
        <v>1152</v>
      </c>
      <c r="Y543" s="18">
        <v>1152</v>
      </c>
    </row>
    <row r="544" spans="1:25" ht="81" customHeight="1" x14ac:dyDescent="0.2">
      <c r="A544" s="44" t="s">
        <v>399</v>
      </c>
      <c r="B544" s="21" t="s">
        <v>13</v>
      </c>
      <c r="C544" s="17" t="s">
        <v>16</v>
      </c>
      <c r="D544" s="17" t="s">
        <v>3</v>
      </c>
      <c r="E544" s="18" t="s">
        <v>163</v>
      </c>
      <c r="F544" s="14"/>
      <c r="G544" s="18">
        <f>G545</f>
        <v>7928</v>
      </c>
      <c r="Y544" s="18">
        <f>Y545</f>
        <v>7928</v>
      </c>
    </row>
    <row r="545" spans="1:25" ht="63.75" x14ac:dyDescent="0.2">
      <c r="A545" s="44" t="s">
        <v>342</v>
      </c>
      <c r="B545" s="21" t="s">
        <v>13</v>
      </c>
      <c r="C545" s="17" t="s">
        <v>16</v>
      </c>
      <c r="D545" s="17" t="s">
        <v>3</v>
      </c>
      <c r="E545" s="18" t="s">
        <v>164</v>
      </c>
      <c r="F545" s="14"/>
      <c r="G545" s="18">
        <f>G546</f>
        <v>7928</v>
      </c>
      <c r="Y545" s="18">
        <f>Y546</f>
        <v>7928</v>
      </c>
    </row>
    <row r="546" spans="1:25" ht="43.5" customHeight="1" x14ac:dyDescent="0.2">
      <c r="A546" s="24" t="s">
        <v>87</v>
      </c>
      <c r="B546" s="21" t="s">
        <v>13</v>
      </c>
      <c r="C546" s="17" t="s">
        <v>16</v>
      </c>
      <c r="D546" s="17" t="s">
        <v>3</v>
      </c>
      <c r="E546" s="18" t="s">
        <v>164</v>
      </c>
      <c r="F546" s="14">
        <v>600</v>
      </c>
      <c r="G546" s="18">
        <f>G547</f>
        <v>7928</v>
      </c>
      <c r="Y546" s="18">
        <f>Y547</f>
        <v>7928</v>
      </c>
    </row>
    <row r="547" spans="1:25" x14ac:dyDescent="0.2">
      <c r="A547" s="24" t="s">
        <v>123</v>
      </c>
      <c r="B547" s="21" t="s">
        <v>13</v>
      </c>
      <c r="C547" s="17" t="s">
        <v>16</v>
      </c>
      <c r="D547" s="17" t="s">
        <v>3</v>
      </c>
      <c r="E547" s="18" t="s">
        <v>164</v>
      </c>
      <c r="F547" s="14">
        <v>620</v>
      </c>
      <c r="G547" s="18">
        <v>7928</v>
      </c>
      <c r="Y547" s="18">
        <v>7928</v>
      </c>
    </row>
    <row r="548" spans="1:25" ht="51" x14ac:dyDescent="0.2">
      <c r="A548" s="24" t="s">
        <v>346</v>
      </c>
      <c r="B548" s="21" t="s">
        <v>13</v>
      </c>
      <c r="C548" s="17" t="s">
        <v>16</v>
      </c>
      <c r="D548" s="17" t="s">
        <v>3</v>
      </c>
      <c r="E548" s="96" t="s">
        <v>161</v>
      </c>
      <c r="F548" s="17"/>
      <c r="G548" s="18">
        <f>G549+G556</f>
        <v>88315</v>
      </c>
      <c r="H548" s="18">
        <f t="shared" ref="H548:Y548" si="73">H549+H556</f>
        <v>0</v>
      </c>
      <c r="I548" s="18">
        <f t="shared" si="73"/>
        <v>0</v>
      </c>
      <c r="J548" s="18">
        <f t="shared" si="73"/>
        <v>0</v>
      </c>
      <c r="K548" s="18">
        <f t="shared" si="73"/>
        <v>0</v>
      </c>
      <c r="L548" s="18">
        <f t="shared" si="73"/>
        <v>0</v>
      </c>
      <c r="M548" s="18">
        <f t="shared" si="73"/>
        <v>0</v>
      </c>
      <c r="N548" s="18">
        <f t="shared" si="73"/>
        <v>0</v>
      </c>
      <c r="O548" s="18">
        <f t="shared" si="73"/>
        <v>0</v>
      </c>
      <c r="P548" s="18">
        <f t="shared" si="73"/>
        <v>0</v>
      </c>
      <c r="Q548" s="18">
        <f t="shared" si="73"/>
        <v>0</v>
      </c>
      <c r="R548" s="18">
        <f t="shared" si="73"/>
        <v>0</v>
      </c>
      <c r="S548" s="18">
        <f t="shared" si="73"/>
        <v>0</v>
      </c>
      <c r="T548" s="18">
        <f t="shared" si="73"/>
        <v>0</v>
      </c>
      <c r="U548" s="18">
        <f t="shared" si="73"/>
        <v>0</v>
      </c>
      <c r="V548" s="18">
        <f t="shared" si="73"/>
        <v>0</v>
      </c>
      <c r="W548" s="18">
        <f t="shared" si="73"/>
        <v>0</v>
      </c>
      <c r="X548" s="18">
        <f t="shared" si="73"/>
        <v>0</v>
      </c>
      <c r="Y548" s="18">
        <f t="shared" si="73"/>
        <v>88579</v>
      </c>
    </row>
    <row r="549" spans="1:25" ht="54" customHeight="1" x14ac:dyDescent="0.2">
      <c r="A549" s="22" t="s">
        <v>347</v>
      </c>
      <c r="B549" s="21" t="s">
        <v>13</v>
      </c>
      <c r="C549" s="17" t="s">
        <v>16</v>
      </c>
      <c r="D549" s="17" t="s">
        <v>3</v>
      </c>
      <c r="E549" s="18" t="s">
        <v>162</v>
      </c>
      <c r="F549" s="14"/>
      <c r="G549" s="18">
        <f>G550</f>
        <v>39793</v>
      </c>
      <c r="Y549" s="18">
        <f>Y550</f>
        <v>39793</v>
      </c>
    </row>
    <row r="550" spans="1:25" ht="41.25" customHeight="1" x14ac:dyDescent="0.2">
      <c r="A550" s="23" t="s">
        <v>87</v>
      </c>
      <c r="B550" s="21" t="s">
        <v>13</v>
      </c>
      <c r="C550" s="17" t="s">
        <v>16</v>
      </c>
      <c r="D550" s="17" t="s">
        <v>3</v>
      </c>
      <c r="E550" s="18" t="s">
        <v>162</v>
      </c>
      <c r="F550" s="14">
        <v>600</v>
      </c>
      <c r="G550" s="18">
        <f>G551</f>
        <v>39793</v>
      </c>
      <c r="Y550" s="18">
        <f>Y551</f>
        <v>39793</v>
      </c>
    </row>
    <row r="551" spans="1:25" x14ac:dyDescent="0.2">
      <c r="A551" s="24" t="s">
        <v>123</v>
      </c>
      <c r="B551" s="21" t="s">
        <v>13</v>
      </c>
      <c r="C551" s="17" t="s">
        <v>16</v>
      </c>
      <c r="D551" s="17" t="s">
        <v>3</v>
      </c>
      <c r="E551" s="18" t="s">
        <v>162</v>
      </c>
      <c r="F551" s="14">
        <v>620</v>
      </c>
      <c r="G551" s="18">
        <v>39793</v>
      </c>
      <c r="Y551" s="18">
        <v>39793</v>
      </c>
    </row>
    <row r="552" spans="1:25" ht="51" hidden="1" x14ac:dyDescent="0.2">
      <c r="A552" s="24" t="s">
        <v>346</v>
      </c>
      <c r="B552" s="21" t="s">
        <v>13</v>
      </c>
      <c r="C552" s="17" t="s">
        <v>16</v>
      </c>
      <c r="D552" s="17" t="s">
        <v>3</v>
      </c>
      <c r="E552" s="96" t="s">
        <v>161</v>
      </c>
      <c r="F552" s="17"/>
      <c r="G552" s="18">
        <f>G553</f>
        <v>0</v>
      </c>
      <c r="Y552" s="18">
        <v>0</v>
      </c>
    </row>
    <row r="553" spans="1:25" ht="45" hidden="1" customHeight="1" x14ac:dyDescent="0.2">
      <c r="A553" s="44" t="s">
        <v>488</v>
      </c>
      <c r="B553" s="21" t="s">
        <v>13</v>
      </c>
      <c r="C553" s="17" t="s">
        <v>16</v>
      </c>
      <c r="D553" s="17" t="s">
        <v>3</v>
      </c>
      <c r="E553" s="18" t="s">
        <v>491</v>
      </c>
      <c r="F553" s="14"/>
      <c r="G553" s="18">
        <f>G554</f>
        <v>0</v>
      </c>
      <c r="Y553" s="18">
        <f>Y554</f>
        <v>0</v>
      </c>
    </row>
    <row r="554" spans="1:25" ht="39.75" hidden="1" customHeight="1" x14ac:dyDescent="0.2">
      <c r="A554" s="23" t="s">
        <v>87</v>
      </c>
      <c r="B554" s="21" t="s">
        <v>13</v>
      </c>
      <c r="C554" s="17" t="s">
        <v>16</v>
      </c>
      <c r="D554" s="17" t="s">
        <v>3</v>
      </c>
      <c r="E554" s="18" t="s">
        <v>491</v>
      </c>
      <c r="F554" s="14">
        <v>600</v>
      </c>
      <c r="G554" s="18">
        <f>G555</f>
        <v>0</v>
      </c>
      <c r="Y554" s="18">
        <f>Y555</f>
        <v>0</v>
      </c>
    </row>
    <row r="555" spans="1:25" hidden="1" x14ac:dyDescent="0.2">
      <c r="A555" s="24" t="s">
        <v>123</v>
      </c>
      <c r="B555" s="21" t="s">
        <v>13</v>
      </c>
      <c r="C555" s="17" t="s">
        <v>16</v>
      </c>
      <c r="D555" s="17" t="s">
        <v>3</v>
      </c>
      <c r="E555" s="18" t="s">
        <v>491</v>
      </c>
      <c r="F555" s="14">
        <v>620</v>
      </c>
      <c r="G555" s="18">
        <v>0</v>
      </c>
      <c r="Y555" s="18">
        <v>0</v>
      </c>
    </row>
    <row r="556" spans="1:25" ht="63.75" x14ac:dyDescent="0.2">
      <c r="A556" s="44" t="s">
        <v>501</v>
      </c>
      <c r="B556" s="21" t="s">
        <v>13</v>
      </c>
      <c r="C556" s="17" t="s">
        <v>16</v>
      </c>
      <c r="D556" s="17" t="s">
        <v>3</v>
      </c>
      <c r="E556" s="18" t="s">
        <v>502</v>
      </c>
      <c r="F556" s="14"/>
      <c r="G556" s="18">
        <f>G557</f>
        <v>48522</v>
      </c>
      <c r="H556" s="18">
        <f t="shared" ref="H556:Y557" si="74">H557</f>
        <v>0</v>
      </c>
      <c r="I556" s="18">
        <f t="shared" si="74"/>
        <v>0</v>
      </c>
      <c r="J556" s="18">
        <f t="shared" si="74"/>
        <v>0</v>
      </c>
      <c r="K556" s="18">
        <f t="shared" si="74"/>
        <v>0</v>
      </c>
      <c r="L556" s="18">
        <f t="shared" si="74"/>
        <v>0</v>
      </c>
      <c r="M556" s="18">
        <f t="shared" si="74"/>
        <v>0</v>
      </c>
      <c r="N556" s="18">
        <f t="shared" si="74"/>
        <v>0</v>
      </c>
      <c r="O556" s="18">
        <f t="shared" si="74"/>
        <v>0</v>
      </c>
      <c r="P556" s="18">
        <f t="shared" si="74"/>
        <v>0</v>
      </c>
      <c r="Q556" s="18">
        <f t="shared" si="74"/>
        <v>0</v>
      </c>
      <c r="R556" s="18">
        <f t="shared" si="74"/>
        <v>0</v>
      </c>
      <c r="S556" s="18">
        <f t="shared" si="74"/>
        <v>0</v>
      </c>
      <c r="T556" s="18">
        <f t="shared" si="74"/>
        <v>0</v>
      </c>
      <c r="U556" s="18">
        <f t="shared" si="74"/>
        <v>0</v>
      </c>
      <c r="V556" s="18">
        <f t="shared" si="74"/>
        <v>0</v>
      </c>
      <c r="W556" s="18">
        <f t="shared" si="74"/>
        <v>0</v>
      </c>
      <c r="X556" s="18">
        <f t="shared" si="74"/>
        <v>0</v>
      </c>
      <c r="Y556" s="18">
        <f t="shared" si="74"/>
        <v>48786</v>
      </c>
    </row>
    <row r="557" spans="1:25" ht="43.5" customHeight="1" x14ac:dyDescent="0.2">
      <c r="A557" s="23" t="s">
        <v>87</v>
      </c>
      <c r="B557" s="21" t="s">
        <v>13</v>
      </c>
      <c r="C557" s="17" t="s">
        <v>16</v>
      </c>
      <c r="D557" s="17" t="s">
        <v>3</v>
      </c>
      <c r="E557" s="18" t="s">
        <v>502</v>
      </c>
      <c r="F557" s="14">
        <v>600</v>
      </c>
      <c r="G557" s="18">
        <f>G558</f>
        <v>48522</v>
      </c>
      <c r="H557" s="18">
        <f t="shared" si="74"/>
        <v>0</v>
      </c>
      <c r="I557" s="18">
        <f t="shared" si="74"/>
        <v>0</v>
      </c>
      <c r="J557" s="18">
        <f t="shared" si="74"/>
        <v>0</v>
      </c>
      <c r="K557" s="18">
        <f t="shared" si="74"/>
        <v>0</v>
      </c>
      <c r="L557" s="18">
        <f t="shared" si="74"/>
        <v>0</v>
      </c>
      <c r="M557" s="18">
        <f t="shared" si="74"/>
        <v>0</v>
      </c>
      <c r="N557" s="18">
        <f t="shared" si="74"/>
        <v>0</v>
      </c>
      <c r="O557" s="18">
        <f t="shared" si="74"/>
        <v>0</v>
      </c>
      <c r="P557" s="18">
        <f t="shared" si="74"/>
        <v>0</v>
      </c>
      <c r="Q557" s="18">
        <f t="shared" si="74"/>
        <v>0</v>
      </c>
      <c r="R557" s="18">
        <f t="shared" si="74"/>
        <v>0</v>
      </c>
      <c r="S557" s="18">
        <f t="shared" si="74"/>
        <v>0</v>
      </c>
      <c r="T557" s="18">
        <f t="shared" si="74"/>
        <v>0</v>
      </c>
      <c r="U557" s="18">
        <f t="shared" si="74"/>
        <v>0</v>
      </c>
      <c r="V557" s="18">
        <f t="shared" si="74"/>
        <v>0</v>
      </c>
      <c r="W557" s="18">
        <f t="shared" si="74"/>
        <v>0</v>
      </c>
      <c r="X557" s="18">
        <f t="shared" si="74"/>
        <v>0</v>
      </c>
      <c r="Y557" s="18">
        <f t="shared" si="74"/>
        <v>48786</v>
      </c>
    </row>
    <row r="558" spans="1:25" x14ac:dyDescent="0.2">
      <c r="A558" s="24" t="s">
        <v>123</v>
      </c>
      <c r="B558" s="21" t="s">
        <v>13</v>
      </c>
      <c r="C558" s="17" t="s">
        <v>16</v>
      </c>
      <c r="D558" s="17" t="s">
        <v>3</v>
      </c>
      <c r="E558" s="18" t="s">
        <v>502</v>
      </c>
      <c r="F558" s="14">
        <v>620</v>
      </c>
      <c r="G558" s="18">
        <f>5+48517</f>
        <v>48522</v>
      </c>
      <c r="Y558" s="18">
        <f>5+48781</f>
        <v>48786</v>
      </c>
    </row>
    <row r="559" spans="1:25" ht="51" x14ac:dyDescent="0.2">
      <c r="A559" s="44" t="s">
        <v>400</v>
      </c>
      <c r="B559" s="21" t="s">
        <v>13</v>
      </c>
      <c r="C559" s="17" t="s">
        <v>16</v>
      </c>
      <c r="D559" s="17" t="s">
        <v>3</v>
      </c>
      <c r="E559" s="18" t="s">
        <v>157</v>
      </c>
      <c r="F559" s="14"/>
      <c r="G559" s="18">
        <f>G560</f>
        <v>782</v>
      </c>
      <c r="Y559" s="18">
        <f>Y560</f>
        <v>782</v>
      </c>
    </row>
    <row r="560" spans="1:25" ht="121.5" customHeight="1" x14ac:dyDescent="0.2">
      <c r="A560" s="44" t="s">
        <v>348</v>
      </c>
      <c r="B560" s="21" t="s">
        <v>13</v>
      </c>
      <c r="C560" s="17" t="s">
        <v>16</v>
      </c>
      <c r="D560" s="17" t="s">
        <v>3</v>
      </c>
      <c r="E560" s="96" t="s">
        <v>158</v>
      </c>
      <c r="F560" s="17"/>
      <c r="G560" s="18">
        <f>G561</f>
        <v>782</v>
      </c>
      <c r="Y560" s="18">
        <f>Y561</f>
        <v>782</v>
      </c>
    </row>
    <row r="561" spans="1:25" ht="40.5" customHeight="1" x14ac:dyDescent="0.2">
      <c r="A561" s="23" t="s">
        <v>87</v>
      </c>
      <c r="B561" s="21" t="s">
        <v>13</v>
      </c>
      <c r="C561" s="17" t="s">
        <v>16</v>
      </c>
      <c r="D561" s="17" t="s">
        <v>3</v>
      </c>
      <c r="E561" s="96" t="s">
        <v>158</v>
      </c>
      <c r="F561" s="17" t="s">
        <v>73</v>
      </c>
      <c r="G561" s="18">
        <f>G562</f>
        <v>782</v>
      </c>
      <c r="Y561" s="18">
        <f>Y562</f>
        <v>782</v>
      </c>
    </row>
    <row r="562" spans="1:25" ht="42" customHeight="1" x14ac:dyDescent="0.2">
      <c r="A562" s="24" t="s">
        <v>160</v>
      </c>
      <c r="B562" s="21" t="s">
        <v>13</v>
      </c>
      <c r="C562" s="17" t="s">
        <v>16</v>
      </c>
      <c r="D562" s="17" t="s">
        <v>3</v>
      </c>
      <c r="E562" s="96" t="s">
        <v>158</v>
      </c>
      <c r="F562" s="17" t="s">
        <v>159</v>
      </c>
      <c r="G562" s="18">
        <v>782</v>
      </c>
      <c r="Y562" s="18">
        <v>782</v>
      </c>
    </row>
    <row r="563" spans="1:25" ht="25.5" x14ac:dyDescent="0.2">
      <c r="A563" s="24" t="s">
        <v>349</v>
      </c>
      <c r="B563" s="21" t="s">
        <v>13</v>
      </c>
      <c r="C563" s="17" t="s">
        <v>16</v>
      </c>
      <c r="D563" s="17" t="s">
        <v>3</v>
      </c>
      <c r="E563" s="18" t="s">
        <v>165</v>
      </c>
      <c r="F563" s="14"/>
      <c r="G563" s="18">
        <f>G564</f>
        <v>13345</v>
      </c>
      <c r="Y563" s="18">
        <f>Y564</f>
        <v>13609</v>
      </c>
    </row>
    <row r="564" spans="1:25" ht="63.75" x14ac:dyDescent="0.2">
      <c r="A564" s="44" t="s">
        <v>342</v>
      </c>
      <c r="B564" s="21" t="s">
        <v>13</v>
      </c>
      <c r="C564" s="17" t="s">
        <v>16</v>
      </c>
      <c r="D564" s="17" t="s">
        <v>3</v>
      </c>
      <c r="E564" s="18" t="s">
        <v>166</v>
      </c>
      <c r="F564" s="14"/>
      <c r="G564" s="18">
        <f>G565</f>
        <v>13345</v>
      </c>
      <c r="Y564" s="18">
        <f>Y565</f>
        <v>13609</v>
      </c>
    </row>
    <row r="565" spans="1:25" ht="41.25" customHeight="1" x14ac:dyDescent="0.2">
      <c r="A565" s="24" t="s">
        <v>87</v>
      </c>
      <c r="B565" s="21" t="s">
        <v>13</v>
      </c>
      <c r="C565" s="17" t="s">
        <v>16</v>
      </c>
      <c r="D565" s="17" t="s">
        <v>3</v>
      </c>
      <c r="E565" s="18" t="s">
        <v>166</v>
      </c>
      <c r="F565" s="14">
        <v>600</v>
      </c>
      <c r="G565" s="18">
        <f>G566</f>
        <v>13345</v>
      </c>
      <c r="Y565" s="18">
        <f>Y566</f>
        <v>13609</v>
      </c>
    </row>
    <row r="566" spans="1:25" x14ac:dyDescent="0.2">
      <c r="A566" s="24" t="s">
        <v>123</v>
      </c>
      <c r="B566" s="21" t="s">
        <v>13</v>
      </c>
      <c r="C566" s="17" t="s">
        <v>16</v>
      </c>
      <c r="D566" s="17" t="s">
        <v>3</v>
      </c>
      <c r="E566" s="18" t="s">
        <v>166</v>
      </c>
      <c r="F566" s="14">
        <v>620</v>
      </c>
      <c r="G566" s="18">
        <v>13345</v>
      </c>
      <c r="Y566" s="18">
        <v>13609</v>
      </c>
    </row>
    <row r="567" spans="1:25" ht="51" x14ac:dyDescent="0.2">
      <c r="A567" s="24" t="s">
        <v>413</v>
      </c>
      <c r="B567" s="21" t="s">
        <v>13</v>
      </c>
      <c r="C567" s="17" t="s">
        <v>16</v>
      </c>
      <c r="D567" s="17" t="s">
        <v>3</v>
      </c>
      <c r="E567" s="18" t="s">
        <v>140</v>
      </c>
      <c r="F567" s="14"/>
      <c r="G567" s="18">
        <f>G568</f>
        <v>483</v>
      </c>
      <c r="Y567" s="18">
        <f>Y568</f>
        <v>483</v>
      </c>
    </row>
    <row r="568" spans="1:25" ht="63.75" x14ac:dyDescent="0.2">
      <c r="A568" s="44" t="s">
        <v>342</v>
      </c>
      <c r="B568" s="21" t="s">
        <v>13</v>
      </c>
      <c r="C568" s="17" t="s">
        <v>16</v>
      </c>
      <c r="D568" s="17" t="s">
        <v>3</v>
      </c>
      <c r="E568" s="18" t="s">
        <v>141</v>
      </c>
      <c r="F568" s="14"/>
      <c r="G568" s="18">
        <f>G569</f>
        <v>483</v>
      </c>
      <c r="Y568" s="18">
        <f>Y569</f>
        <v>483</v>
      </c>
    </row>
    <row r="569" spans="1:25" ht="41.25" customHeight="1" x14ac:dyDescent="0.2">
      <c r="A569" s="24" t="s">
        <v>87</v>
      </c>
      <c r="B569" s="21" t="s">
        <v>13</v>
      </c>
      <c r="C569" s="17" t="s">
        <v>16</v>
      </c>
      <c r="D569" s="17" t="s">
        <v>3</v>
      </c>
      <c r="E569" s="18" t="s">
        <v>141</v>
      </c>
      <c r="F569" s="14">
        <v>600</v>
      </c>
      <c r="G569" s="18">
        <f>G570</f>
        <v>483</v>
      </c>
      <c r="Y569" s="18">
        <f>Y570</f>
        <v>483</v>
      </c>
    </row>
    <row r="570" spans="1:25" x14ac:dyDescent="0.2">
      <c r="A570" s="24" t="s">
        <v>123</v>
      </c>
      <c r="B570" s="21" t="s">
        <v>13</v>
      </c>
      <c r="C570" s="17" t="s">
        <v>16</v>
      </c>
      <c r="D570" s="17" t="s">
        <v>3</v>
      </c>
      <c r="E570" s="18" t="s">
        <v>141</v>
      </c>
      <c r="F570" s="14">
        <v>620</v>
      </c>
      <c r="G570" s="18">
        <v>483</v>
      </c>
      <c r="Y570" s="18">
        <v>483</v>
      </c>
    </row>
    <row r="571" spans="1:25" ht="51.75" customHeight="1" x14ac:dyDescent="0.2">
      <c r="A571" s="44" t="s">
        <v>350</v>
      </c>
      <c r="B571" s="21" t="s">
        <v>13</v>
      </c>
      <c r="C571" s="17" t="s">
        <v>16</v>
      </c>
      <c r="D571" s="17" t="s">
        <v>3</v>
      </c>
      <c r="E571" s="18" t="s">
        <v>142</v>
      </c>
      <c r="F571" s="14"/>
      <c r="G571" s="18">
        <f>G572</f>
        <v>99996</v>
      </c>
      <c r="Y571" s="18">
        <f>Y572+Y575</f>
        <v>103471</v>
      </c>
    </row>
    <row r="572" spans="1:25" ht="65.25" customHeight="1" x14ac:dyDescent="0.2">
      <c r="A572" s="40" t="s">
        <v>342</v>
      </c>
      <c r="B572" s="21" t="s">
        <v>13</v>
      </c>
      <c r="C572" s="17" t="s">
        <v>16</v>
      </c>
      <c r="D572" s="17" t="s">
        <v>3</v>
      </c>
      <c r="E572" s="18" t="s">
        <v>143</v>
      </c>
      <c r="F572" s="14"/>
      <c r="G572" s="18">
        <f>G573</f>
        <v>99996</v>
      </c>
      <c r="Y572" s="18">
        <f>Y573</f>
        <v>103471</v>
      </c>
    </row>
    <row r="573" spans="1:25" ht="39.75" customHeight="1" x14ac:dyDescent="0.2">
      <c r="A573" s="23" t="s">
        <v>87</v>
      </c>
      <c r="B573" s="21" t="s">
        <v>13</v>
      </c>
      <c r="C573" s="17" t="s">
        <v>16</v>
      </c>
      <c r="D573" s="17" t="s">
        <v>3</v>
      </c>
      <c r="E573" s="18" t="s">
        <v>143</v>
      </c>
      <c r="F573" s="14">
        <v>600</v>
      </c>
      <c r="G573" s="18">
        <f>G574</f>
        <v>99996</v>
      </c>
      <c r="Y573" s="18">
        <f>Y574</f>
        <v>103471</v>
      </c>
    </row>
    <row r="574" spans="1:25" x14ac:dyDescent="0.2">
      <c r="A574" s="24" t="s">
        <v>123</v>
      </c>
      <c r="B574" s="21" t="s">
        <v>13</v>
      </c>
      <c r="C574" s="17" t="s">
        <v>16</v>
      </c>
      <c r="D574" s="17" t="s">
        <v>3</v>
      </c>
      <c r="E574" s="18" t="s">
        <v>143</v>
      </c>
      <c r="F574" s="14">
        <v>620</v>
      </c>
      <c r="G574" s="18">
        <f>98550+1446</f>
        <v>99996</v>
      </c>
      <c r="Y574" s="18">
        <f>102025+1446</f>
        <v>103471</v>
      </c>
    </row>
    <row r="575" spans="1:25" ht="38.25" hidden="1" x14ac:dyDescent="0.2">
      <c r="A575" s="44" t="s">
        <v>488</v>
      </c>
      <c r="B575" s="21" t="s">
        <v>13</v>
      </c>
      <c r="C575" s="17" t="s">
        <v>16</v>
      </c>
      <c r="D575" s="17" t="s">
        <v>3</v>
      </c>
      <c r="E575" s="18" t="s">
        <v>490</v>
      </c>
      <c r="F575" s="14"/>
      <c r="G575" s="18">
        <f>G576</f>
        <v>0</v>
      </c>
      <c r="Y575" s="18">
        <f>Y576</f>
        <v>0</v>
      </c>
    </row>
    <row r="576" spans="1:25" ht="45.75" hidden="1" customHeight="1" x14ac:dyDescent="0.2">
      <c r="A576" s="23" t="s">
        <v>87</v>
      </c>
      <c r="B576" s="21" t="s">
        <v>13</v>
      </c>
      <c r="C576" s="17" t="s">
        <v>16</v>
      </c>
      <c r="D576" s="17" t="s">
        <v>3</v>
      </c>
      <c r="E576" s="18" t="s">
        <v>490</v>
      </c>
      <c r="F576" s="14">
        <v>600</v>
      </c>
      <c r="G576" s="18">
        <f>G577</f>
        <v>0</v>
      </c>
      <c r="Y576" s="18">
        <f>Y577</f>
        <v>0</v>
      </c>
    </row>
    <row r="577" spans="1:25" hidden="1" x14ac:dyDescent="0.2">
      <c r="A577" s="24" t="s">
        <v>123</v>
      </c>
      <c r="B577" s="21" t="s">
        <v>13</v>
      </c>
      <c r="C577" s="17" t="s">
        <v>16</v>
      </c>
      <c r="D577" s="17" t="s">
        <v>3</v>
      </c>
      <c r="E577" s="18" t="s">
        <v>490</v>
      </c>
      <c r="F577" s="14">
        <v>620</v>
      </c>
      <c r="G577" s="18">
        <v>0</v>
      </c>
      <c r="Y577" s="18">
        <v>0</v>
      </c>
    </row>
    <row r="578" spans="1:25" ht="63.75" hidden="1" x14ac:dyDescent="0.2">
      <c r="A578" s="44" t="s">
        <v>534</v>
      </c>
      <c r="B578" s="21" t="s">
        <v>13</v>
      </c>
      <c r="C578" s="17" t="s">
        <v>16</v>
      </c>
      <c r="D578" s="17" t="s">
        <v>3</v>
      </c>
      <c r="E578" s="109" t="s">
        <v>538</v>
      </c>
      <c r="F578" s="14"/>
      <c r="G578" s="18">
        <f>G579</f>
        <v>0</v>
      </c>
      <c r="H578" s="18">
        <f t="shared" ref="H578:Y580" si="75">H579</f>
        <v>0</v>
      </c>
      <c r="I578" s="18">
        <f t="shared" si="75"/>
        <v>0</v>
      </c>
      <c r="J578" s="18">
        <f t="shared" si="75"/>
        <v>0</v>
      </c>
      <c r="K578" s="18">
        <f t="shared" si="75"/>
        <v>0</v>
      </c>
      <c r="L578" s="18">
        <f t="shared" si="75"/>
        <v>0</v>
      </c>
      <c r="M578" s="18">
        <f t="shared" si="75"/>
        <v>0</v>
      </c>
      <c r="N578" s="18">
        <f t="shared" si="75"/>
        <v>0</v>
      </c>
      <c r="O578" s="18">
        <f t="shared" si="75"/>
        <v>0</v>
      </c>
      <c r="P578" s="18">
        <f t="shared" si="75"/>
        <v>0</v>
      </c>
      <c r="Q578" s="18">
        <f t="shared" si="75"/>
        <v>0</v>
      </c>
      <c r="R578" s="18">
        <f t="shared" si="75"/>
        <v>0</v>
      </c>
      <c r="S578" s="18">
        <f t="shared" si="75"/>
        <v>0</v>
      </c>
      <c r="T578" s="18">
        <f t="shared" si="75"/>
        <v>0</v>
      </c>
      <c r="U578" s="18">
        <f t="shared" si="75"/>
        <v>0</v>
      </c>
      <c r="V578" s="18">
        <f t="shared" si="75"/>
        <v>0</v>
      </c>
      <c r="W578" s="18">
        <f t="shared" si="75"/>
        <v>0</v>
      </c>
      <c r="X578" s="18">
        <f t="shared" si="75"/>
        <v>0</v>
      </c>
      <c r="Y578" s="18">
        <f t="shared" si="75"/>
        <v>0</v>
      </c>
    </row>
    <row r="579" spans="1:25" ht="25.5" hidden="1" x14ac:dyDescent="0.2">
      <c r="A579" s="44" t="s">
        <v>535</v>
      </c>
      <c r="B579" s="21" t="s">
        <v>13</v>
      </c>
      <c r="C579" s="17" t="s">
        <v>16</v>
      </c>
      <c r="D579" s="17" t="s">
        <v>3</v>
      </c>
      <c r="E579" s="109" t="s">
        <v>539</v>
      </c>
      <c r="F579" s="14"/>
      <c r="G579" s="18">
        <f>G580</f>
        <v>0</v>
      </c>
      <c r="H579" s="18">
        <f t="shared" si="75"/>
        <v>0</v>
      </c>
      <c r="I579" s="18">
        <f t="shared" si="75"/>
        <v>0</v>
      </c>
      <c r="J579" s="18">
        <f t="shared" si="75"/>
        <v>0</v>
      </c>
      <c r="K579" s="18">
        <f t="shared" si="75"/>
        <v>0</v>
      </c>
      <c r="L579" s="18">
        <f t="shared" si="75"/>
        <v>0</v>
      </c>
      <c r="M579" s="18">
        <f t="shared" si="75"/>
        <v>0</v>
      </c>
      <c r="N579" s="18">
        <f t="shared" si="75"/>
        <v>0</v>
      </c>
      <c r="O579" s="18">
        <f t="shared" si="75"/>
        <v>0</v>
      </c>
      <c r="P579" s="18">
        <f t="shared" si="75"/>
        <v>0</v>
      </c>
      <c r="Q579" s="18">
        <f t="shared" si="75"/>
        <v>0</v>
      </c>
      <c r="R579" s="18">
        <f t="shared" si="75"/>
        <v>0</v>
      </c>
      <c r="S579" s="18">
        <f t="shared" si="75"/>
        <v>0</v>
      </c>
      <c r="T579" s="18">
        <f t="shared" si="75"/>
        <v>0</v>
      </c>
      <c r="U579" s="18">
        <f t="shared" si="75"/>
        <v>0</v>
      </c>
      <c r="V579" s="18">
        <f t="shared" si="75"/>
        <v>0</v>
      </c>
      <c r="W579" s="18">
        <f t="shared" si="75"/>
        <v>0</v>
      </c>
      <c r="X579" s="18">
        <f t="shared" si="75"/>
        <v>0</v>
      </c>
      <c r="Y579" s="18">
        <f t="shared" si="75"/>
        <v>0</v>
      </c>
    </row>
    <row r="580" spans="1:25" ht="38.25" hidden="1" x14ac:dyDescent="0.2">
      <c r="A580" s="24" t="s">
        <v>536</v>
      </c>
      <c r="B580" s="21" t="s">
        <v>13</v>
      </c>
      <c r="C580" s="17" t="s">
        <v>16</v>
      </c>
      <c r="D580" s="17" t="s">
        <v>3</v>
      </c>
      <c r="E580" s="109" t="s">
        <v>539</v>
      </c>
      <c r="F580" s="14">
        <v>400</v>
      </c>
      <c r="G580" s="18">
        <f>G581</f>
        <v>0</v>
      </c>
      <c r="H580" s="18">
        <f t="shared" si="75"/>
        <v>0</v>
      </c>
      <c r="I580" s="18">
        <f t="shared" si="75"/>
        <v>0</v>
      </c>
      <c r="J580" s="18">
        <f t="shared" si="75"/>
        <v>0</v>
      </c>
      <c r="K580" s="18">
        <f t="shared" si="75"/>
        <v>0</v>
      </c>
      <c r="L580" s="18">
        <f t="shared" si="75"/>
        <v>0</v>
      </c>
      <c r="M580" s="18">
        <f t="shared" si="75"/>
        <v>0</v>
      </c>
      <c r="N580" s="18">
        <f t="shared" si="75"/>
        <v>0</v>
      </c>
      <c r="O580" s="18">
        <f t="shared" si="75"/>
        <v>0</v>
      </c>
      <c r="P580" s="18">
        <f t="shared" si="75"/>
        <v>0</v>
      </c>
      <c r="Q580" s="18">
        <f t="shared" si="75"/>
        <v>0</v>
      </c>
      <c r="R580" s="18">
        <f t="shared" si="75"/>
        <v>0</v>
      </c>
      <c r="S580" s="18">
        <f t="shared" si="75"/>
        <v>0</v>
      </c>
      <c r="T580" s="18">
        <f t="shared" si="75"/>
        <v>0</v>
      </c>
      <c r="U580" s="18">
        <f t="shared" si="75"/>
        <v>0</v>
      </c>
      <c r="V580" s="18">
        <f t="shared" si="75"/>
        <v>0</v>
      </c>
      <c r="W580" s="18">
        <f t="shared" si="75"/>
        <v>0</v>
      </c>
      <c r="X580" s="18">
        <f t="shared" si="75"/>
        <v>0</v>
      </c>
      <c r="Y580" s="18">
        <f t="shared" si="75"/>
        <v>0</v>
      </c>
    </row>
    <row r="581" spans="1:25" ht="140.25" hidden="1" x14ac:dyDescent="0.2">
      <c r="A581" s="24" t="s">
        <v>537</v>
      </c>
      <c r="B581" s="21" t="s">
        <v>13</v>
      </c>
      <c r="C581" s="17" t="s">
        <v>16</v>
      </c>
      <c r="D581" s="17" t="s">
        <v>3</v>
      </c>
      <c r="E581" s="109" t="s">
        <v>539</v>
      </c>
      <c r="F581" s="14">
        <v>460</v>
      </c>
      <c r="G581" s="18">
        <v>0</v>
      </c>
      <c r="Y581" s="18">
        <v>0</v>
      </c>
    </row>
    <row r="582" spans="1:25" ht="51" x14ac:dyDescent="0.2">
      <c r="A582" s="135" t="s">
        <v>554</v>
      </c>
      <c r="B582" s="21" t="s">
        <v>13</v>
      </c>
      <c r="C582" s="136" t="s">
        <v>16</v>
      </c>
      <c r="D582" s="136" t="s">
        <v>3</v>
      </c>
      <c r="E582" s="137" t="s">
        <v>428</v>
      </c>
      <c r="F582" s="138"/>
      <c r="G582" s="18">
        <f>G583</f>
        <v>300</v>
      </c>
      <c r="H582" s="18">
        <f t="shared" ref="H582:Y585" si="76">H583</f>
        <v>0</v>
      </c>
      <c r="I582" s="18">
        <f t="shared" si="76"/>
        <v>0</v>
      </c>
      <c r="J582" s="18">
        <f t="shared" si="76"/>
        <v>0</v>
      </c>
      <c r="K582" s="18">
        <f t="shared" si="76"/>
        <v>0</v>
      </c>
      <c r="L582" s="18">
        <f t="shared" si="76"/>
        <v>0</v>
      </c>
      <c r="M582" s="18">
        <f t="shared" si="76"/>
        <v>0</v>
      </c>
      <c r="N582" s="18">
        <f t="shared" si="76"/>
        <v>0</v>
      </c>
      <c r="O582" s="18">
        <f t="shared" si="76"/>
        <v>0</v>
      </c>
      <c r="P582" s="18">
        <f t="shared" si="76"/>
        <v>0</v>
      </c>
      <c r="Q582" s="18">
        <f t="shared" si="76"/>
        <v>0</v>
      </c>
      <c r="R582" s="18">
        <f t="shared" si="76"/>
        <v>0</v>
      </c>
      <c r="S582" s="18">
        <f t="shared" si="76"/>
        <v>0</v>
      </c>
      <c r="T582" s="18">
        <f t="shared" si="76"/>
        <v>0</v>
      </c>
      <c r="U582" s="18">
        <f t="shared" si="76"/>
        <v>0</v>
      </c>
      <c r="V582" s="18">
        <f t="shared" si="76"/>
        <v>0</v>
      </c>
      <c r="W582" s="18">
        <f t="shared" si="76"/>
        <v>0</v>
      </c>
      <c r="X582" s="18">
        <f t="shared" si="76"/>
        <v>0</v>
      </c>
      <c r="Y582" s="18">
        <f t="shared" si="76"/>
        <v>300</v>
      </c>
    </row>
    <row r="583" spans="1:25" ht="63.75" x14ac:dyDescent="0.2">
      <c r="A583" s="135" t="s">
        <v>452</v>
      </c>
      <c r="B583" s="21" t="s">
        <v>13</v>
      </c>
      <c r="C583" s="136" t="s">
        <v>16</v>
      </c>
      <c r="D583" s="136" t="s">
        <v>3</v>
      </c>
      <c r="E583" s="137" t="s">
        <v>429</v>
      </c>
      <c r="F583" s="138"/>
      <c r="G583" s="18">
        <f>G584</f>
        <v>300</v>
      </c>
      <c r="H583" s="18">
        <f t="shared" si="76"/>
        <v>0</v>
      </c>
      <c r="I583" s="18">
        <f t="shared" si="76"/>
        <v>0</v>
      </c>
      <c r="J583" s="18">
        <f t="shared" si="76"/>
        <v>0</v>
      </c>
      <c r="K583" s="18">
        <f t="shared" si="76"/>
        <v>0</v>
      </c>
      <c r="L583" s="18">
        <f t="shared" si="76"/>
        <v>0</v>
      </c>
      <c r="M583" s="18">
        <f t="shared" si="76"/>
        <v>0</v>
      </c>
      <c r="N583" s="18">
        <f t="shared" si="76"/>
        <v>0</v>
      </c>
      <c r="O583" s="18">
        <f t="shared" si="76"/>
        <v>0</v>
      </c>
      <c r="P583" s="18">
        <f t="shared" si="76"/>
        <v>0</v>
      </c>
      <c r="Q583" s="18">
        <f t="shared" si="76"/>
        <v>0</v>
      </c>
      <c r="R583" s="18">
        <f t="shared" si="76"/>
        <v>0</v>
      </c>
      <c r="S583" s="18">
        <f t="shared" si="76"/>
        <v>0</v>
      </c>
      <c r="T583" s="18">
        <f t="shared" si="76"/>
        <v>0</v>
      </c>
      <c r="U583" s="18">
        <f t="shared" si="76"/>
        <v>0</v>
      </c>
      <c r="V583" s="18">
        <f t="shared" si="76"/>
        <v>0</v>
      </c>
      <c r="W583" s="18">
        <f t="shared" si="76"/>
        <v>0</v>
      </c>
      <c r="X583" s="18">
        <f t="shared" si="76"/>
        <v>0</v>
      </c>
      <c r="Y583" s="18">
        <f t="shared" si="76"/>
        <v>300</v>
      </c>
    </row>
    <row r="584" spans="1:25" ht="38.25" x14ac:dyDescent="0.2">
      <c r="A584" s="135" t="s">
        <v>427</v>
      </c>
      <c r="B584" s="21" t="s">
        <v>13</v>
      </c>
      <c r="C584" s="136" t="s">
        <v>16</v>
      </c>
      <c r="D584" s="136" t="s">
        <v>3</v>
      </c>
      <c r="E584" s="137" t="s">
        <v>430</v>
      </c>
      <c r="F584" s="138"/>
      <c r="G584" s="18">
        <f>G585</f>
        <v>300</v>
      </c>
      <c r="H584" s="18">
        <f t="shared" si="76"/>
        <v>0</v>
      </c>
      <c r="I584" s="18">
        <f t="shared" si="76"/>
        <v>0</v>
      </c>
      <c r="J584" s="18">
        <f t="shared" si="76"/>
        <v>0</v>
      </c>
      <c r="K584" s="18">
        <f t="shared" si="76"/>
        <v>0</v>
      </c>
      <c r="L584" s="18">
        <f t="shared" si="76"/>
        <v>0</v>
      </c>
      <c r="M584" s="18">
        <f t="shared" si="76"/>
        <v>0</v>
      </c>
      <c r="N584" s="18">
        <f t="shared" si="76"/>
        <v>0</v>
      </c>
      <c r="O584" s="18">
        <f t="shared" si="76"/>
        <v>0</v>
      </c>
      <c r="P584" s="18">
        <f t="shared" si="76"/>
        <v>0</v>
      </c>
      <c r="Q584" s="18">
        <f t="shared" si="76"/>
        <v>0</v>
      </c>
      <c r="R584" s="18">
        <f t="shared" si="76"/>
        <v>0</v>
      </c>
      <c r="S584" s="18">
        <f t="shared" si="76"/>
        <v>0</v>
      </c>
      <c r="T584" s="18">
        <f t="shared" si="76"/>
        <v>0</v>
      </c>
      <c r="U584" s="18">
        <f t="shared" si="76"/>
        <v>0</v>
      </c>
      <c r="V584" s="18">
        <f t="shared" si="76"/>
        <v>0</v>
      </c>
      <c r="W584" s="18">
        <f t="shared" si="76"/>
        <v>0</v>
      </c>
      <c r="X584" s="18">
        <f t="shared" si="76"/>
        <v>0</v>
      </c>
      <c r="Y584" s="18">
        <f t="shared" si="76"/>
        <v>300</v>
      </c>
    </row>
    <row r="585" spans="1:25" ht="39" customHeight="1" x14ac:dyDescent="0.2">
      <c r="A585" s="139" t="s">
        <v>87</v>
      </c>
      <c r="B585" s="21" t="s">
        <v>13</v>
      </c>
      <c r="C585" s="136" t="s">
        <v>16</v>
      </c>
      <c r="D585" s="136" t="s">
        <v>3</v>
      </c>
      <c r="E585" s="137" t="s">
        <v>430</v>
      </c>
      <c r="F585" s="140">
        <v>600</v>
      </c>
      <c r="G585" s="18">
        <f>G586</f>
        <v>300</v>
      </c>
      <c r="H585" s="18">
        <f t="shared" si="76"/>
        <v>0</v>
      </c>
      <c r="I585" s="18">
        <f t="shared" si="76"/>
        <v>0</v>
      </c>
      <c r="J585" s="18">
        <f t="shared" si="76"/>
        <v>0</v>
      </c>
      <c r="K585" s="18">
        <f t="shared" si="76"/>
        <v>0</v>
      </c>
      <c r="L585" s="18">
        <f t="shared" si="76"/>
        <v>0</v>
      </c>
      <c r="M585" s="18">
        <f t="shared" si="76"/>
        <v>0</v>
      </c>
      <c r="N585" s="18">
        <f t="shared" si="76"/>
        <v>0</v>
      </c>
      <c r="O585" s="18">
        <f t="shared" si="76"/>
        <v>0</v>
      </c>
      <c r="P585" s="18">
        <f t="shared" si="76"/>
        <v>0</v>
      </c>
      <c r="Q585" s="18">
        <f t="shared" si="76"/>
        <v>0</v>
      </c>
      <c r="R585" s="18">
        <f t="shared" si="76"/>
        <v>0</v>
      </c>
      <c r="S585" s="18">
        <f t="shared" si="76"/>
        <v>0</v>
      </c>
      <c r="T585" s="18">
        <f t="shared" si="76"/>
        <v>0</v>
      </c>
      <c r="U585" s="18">
        <f t="shared" si="76"/>
        <v>0</v>
      </c>
      <c r="V585" s="18">
        <f t="shared" si="76"/>
        <v>0</v>
      </c>
      <c r="W585" s="18">
        <f t="shared" si="76"/>
        <v>0</v>
      </c>
      <c r="X585" s="18">
        <f t="shared" si="76"/>
        <v>0</v>
      </c>
      <c r="Y585" s="18">
        <f t="shared" si="76"/>
        <v>300</v>
      </c>
    </row>
    <row r="586" spans="1:25" ht="42" customHeight="1" x14ac:dyDescent="0.2">
      <c r="A586" s="139" t="s">
        <v>317</v>
      </c>
      <c r="B586" s="21" t="s">
        <v>13</v>
      </c>
      <c r="C586" s="136" t="s">
        <v>16</v>
      </c>
      <c r="D586" s="136" t="s">
        <v>3</v>
      </c>
      <c r="E586" s="137" t="s">
        <v>430</v>
      </c>
      <c r="F586" s="140">
        <v>630</v>
      </c>
      <c r="G586" s="18">
        <v>300</v>
      </c>
      <c r="Y586" s="18">
        <v>300</v>
      </c>
    </row>
    <row r="587" spans="1:25" ht="91.5" customHeight="1" x14ac:dyDescent="0.2">
      <c r="A587" s="135" t="s">
        <v>511</v>
      </c>
      <c r="B587" s="21" t="s">
        <v>13</v>
      </c>
      <c r="C587" s="136" t="s">
        <v>16</v>
      </c>
      <c r="D587" s="136" t="s">
        <v>3</v>
      </c>
      <c r="E587" s="137" t="s">
        <v>477</v>
      </c>
      <c r="F587" s="140"/>
      <c r="G587" s="18">
        <f>G588</f>
        <v>21518</v>
      </c>
      <c r="H587" s="18">
        <f t="shared" ref="H587:Y590" si="77">H588</f>
        <v>0</v>
      </c>
      <c r="I587" s="18">
        <f t="shared" si="77"/>
        <v>0</v>
      </c>
      <c r="J587" s="18">
        <f t="shared" si="77"/>
        <v>0</v>
      </c>
      <c r="K587" s="18">
        <f t="shared" si="77"/>
        <v>0</v>
      </c>
      <c r="L587" s="18">
        <f t="shared" si="77"/>
        <v>0</v>
      </c>
      <c r="M587" s="18">
        <f t="shared" si="77"/>
        <v>0</v>
      </c>
      <c r="N587" s="18">
        <f t="shared" si="77"/>
        <v>0</v>
      </c>
      <c r="O587" s="18">
        <f t="shared" si="77"/>
        <v>0</v>
      </c>
      <c r="P587" s="18">
        <f t="shared" si="77"/>
        <v>0</v>
      </c>
      <c r="Q587" s="18">
        <f t="shared" si="77"/>
        <v>0</v>
      </c>
      <c r="R587" s="18">
        <f t="shared" si="77"/>
        <v>0</v>
      </c>
      <c r="S587" s="18">
        <f t="shared" si="77"/>
        <v>0</v>
      </c>
      <c r="T587" s="18">
        <f t="shared" si="77"/>
        <v>0</v>
      </c>
      <c r="U587" s="18">
        <f t="shared" si="77"/>
        <v>0</v>
      </c>
      <c r="V587" s="18">
        <f t="shared" si="77"/>
        <v>0</v>
      </c>
      <c r="W587" s="18">
        <f t="shared" si="77"/>
        <v>0</v>
      </c>
      <c r="X587" s="18">
        <f t="shared" si="77"/>
        <v>0</v>
      </c>
      <c r="Y587" s="18">
        <f t="shared" si="77"/>
        <v>21518</v>
      </c>
    </row>
    <row r="588" spans="1:25" ht="51" x14ac:dyDescent="0.2">
      <c r="A588" s="141" t="s">
        <v>475</v>
      </c>
      <c r="B588" s="21" t="s">
        <v>13</v>
      </c>
      <c r="C588" s="136" t="s">
        <v>16</v>
      </c>
      <c r="D588" s="136" t="s">
        <v>3</v>
      </c>
      <c r="E588" s="137" t="s">
        <v>478</v>
      </c>
      <c r="F588" s="140"/>
      <c r="G588" s="18">
        <f>G589</f>
        <v>21518</v>
      </c>
      <c r="H588" s="18">
        <f t="shared" si="77"/>
        <v>0</v>
      </c>
      <c r="I588" s="18">
        <f t="shared" si="77"/>
        <v>0</v>
      </c>
      <c r="J588" s="18">
        <f t="shared" si="77"/>
        <v>0</v>
      </c>
      <c r="K588" s="18">
        <f t="shared" si="77"/>
        <v>0</v>
      </c>
      <c r="L588" s="18">
        <f t="shared" si="77"/>
        <v>0</v>
      </c>
      <c r="M588" s="18">
        <f t="shared" si="77"/>
        <v>0</v>
      </c>
      <c r="N588" s="18">
        <f t="shared" si="77"/>
        <v>0</v>
      </c>
      <c r="O588" s="18">
        <f t="shared" si="77"/>
        <v>0</v>
      </c>
      <c r="P588" s="18">
        <f t="shared" si="77"/>
        <v>0</v>
      </c>
      <c r="Q588" s="18">
        <f t="shared" si="77"/>
        <v>0</v>
      </c>
      <c r="R588" s="18">
        <f t="shared" si="77"/>
        <v>0</v>
      </c>
      <c r="S588" s="18">
        <f t="shared" si="77"/>
        <v>0</v>
      </c>
      <c r="T588" s="18">
        <f t="shared" si="77"/>
        <v>0</v>
      </c>
      <c r="U588" s="18">
        <f t="shared" si="77"/>
        <v>0</v>
      </c>
      <c r="V588" s="18">
        <f t="shared" si="77"/>
        <v>0</v>
      </c>
      <c r="W588" s="18">
        <f t="shared" si="77"/>
        <v>0</v>
      </c>
      <c r="X588" s="18">
        <f t="shared" si="77"/>
        <v>0</v>
      </c>
      <c r="Y588" s="18">
        <f t="shared" si="77"/>
        <v>21518</v>
      </c>
    </row>
    <row r="589" spans="1:25" ht="38.25" x14ac:dyDescent="0.2">
      <c r="A589" s="142" t="s">
        <v>476</v>
      </c>
      <c r="B589" s="21" t="s">
        <v>13</v>
      </c>
      <c r="C589" s="136" t="s">
        <v>16</v>
      </c>
      <c r="D589" s="136" t="s">
        <v>3</v>
      </c>
      <c r="E589" s="137" t="s">
        <v>479</v>
      </c>
      <c r="F589" s="140"/>
      <c r="G589" s="18">
        <f>G590</f>
        <v>21518</v>
      </c>
      <c r="H589" s="18">
        <f t="shared" si="77"/>
        <v>0</v>
      </c>
      <c r="I589" s="18">
        <f t="shared" si="77"/>
        <v>0</v>
      </c>
      <c r="J589" s="18">
        <f t="shared" si="77"/>
        <v>0</v>
      </c>
      <c r="K589" s="18">
        <f t="shared" si="77"/>
        <v>0</v>
      </c>
      <c r="L589" s="18">
        <f t="shared" si="77"/>
        <v>0</v>
      </c>
      <c r="M589" s="18">
        <f t="shared" si="77"/>
        <v>0</v>
      </c>
      <c r="N589" s="18">
        <f t="shared" si="77"/>
        <v>0</v>
      </c>
      <c r="O589" s="18">
        <f t="shared" si="77"/>
        <v>0</v>
      </c>
      <c r="P589" s="18">
        <f t="shared" si="77"/>
        <v>0</v>
      </c>
      <c r="Q589" s="18">
        <f t="shared" si="77"/>
        <v>0</v>
      </c>
      <c r="R589" s="18">
        <f t="shared" si="77"/>
        <v>0</v>
      </c>
      <c r="S589" s="18">
        <f t="shared" si="77"/>
        <v>0</v>
      </c>
      <c r="T589" s="18">
        <f t="shared" si="77"/>
        <v>0</v>
      </c>
      <c r="U589" s="18">
        <f t="shared" si="77"/>
        <v>0</v>
      </c>
      <c r="V589" s="18">
        <f t="shared" si="77"/>
        <v>0</v>
      </c>
      <c r="W589" s="18">
        <f t="shared" si="77"/>
        <v>0</v>
      </c>
      <c r="X589" s="18">
        <f t="shared" si="77"/>
        <v>0</v>
      </c>
      <c r="Y589" s="18">
        <f t="shared" si="77"/>
        <v>21518</v>
      </c>
    </row>
    <row r="590" spans="1:25" ht="51" x14ac:dyDescent="0.2">
      <c r="A590" s="24" t="s">
        <v>87</v>
      </c>
      <c r="B590" s="21" t="s">
        <v>13</v>
      </c>
      <c r="C590" s="136" t="s">
        <v>16</v>
      </c>
      <c r="D590" s="136" t="s">
        <v>3</v>
      </c>
      <c r="E590" s="137" t="s">
        <v>479</v>
      </c>
      <c r="F590" s="140">
        <v>600</v>
      </c>
      <c r="G590" s="18">
        <f>G591</f>
        <v>21518</v>
      </c>
      <c r="H590" s="18">
        <f t="shared" si="77"/>
        <v>0</v>
      </c>
      <c r="I590" s="18">
        <f t="shared" si="77"/>
        <v>0</v>
      </c>
      <c r="J590" s="18">
        <f t="shared" si="77"/>
        <v>0</v>
      </c>
      <c r="K590" s="18">
        <f t="shared" si="77"/>
        <v>0</v>
      </c>
      <c r="L590" s="18">
        <f t="shared" si="77"/>
        <v>0</v>
      </c>
      <c r="M590" s="18">
        <f t="shared" si="77"/>
        <v>0</v>
      </c>
      <c r="N590" s="18">
        <f t="shared" si="77"/>
        <v>0</v>
      </c>
      <c r="O590" s="18">
        <f t="shared" si="77"/>
        <v>0</v>
      </c>
      <c r="P590" s="18">
        <f t="shared" si="77"/>
        <v>0</v>
      </c>
      <c r="Q590" s="18">
        <f t="shared" si="77"/>
        <v>0</v>
      </c>
      <c r="R590" s="18">
        <f t="shared" si="77"/>
        <v>0</v>
      </c>
      <c r="S590" s="18">
        <f t="shared" si="77"/>
        <v>0</v>
      </c>
      <c r="T590" s="18">
        <f t="shared" si="77"/>
        <v>0</v>
      </c>
      <c r="U590" s="18">
        <f t="shared" si="77"/>
        <v>0</v>
      </c>
      <c r="V590" s="18">
        <f t="shared" si="77"/>
        <v>0</v>
      </c>
      <c r="W590" s="18">
        <f t="shared" si="77"/>
        <v>0</v>
      </c>
      <c r="X590" s="18">
        <f t="shared" si="77"/>
        <v>0</v>
      </c>
      <c r="Y590" s="18">
        <f t="shared" si="77"/>
        <v>21518</v>
      </c>
    </row>
    <row r="591" spans="1:25" x14ac:dyDescent="0.2">
      <c r="A591" s="24" t="s">
        <v>123</v>
      </c>
      <c r="B591" s="21" t="s">
        <v>13</v>
      </c>
      <c r="C591" s="136" t="s">
        <v>16</v>
      </c>
      <c r="D591" s="136" t="s">
        <v>3</v>
      </c>
      <c r="E591" s="137" t="s">
        <v>479</v>
      </c>
      <c r="F591" s="140">
        <v>620</v>
      </c>
      <c r="G591" s="18">
        <v>21518</v>
      </c>
      <c r="Y591" s="18">
        <v>21518</v>
      </c>
    </row>
    <row r="592" spans="1:25" x14ac:dyDescent="0.2">
      <c r="A592" s="16" t="s">
        <v>322</v>
      </c>
      <c r="B592" s="21" t="s">
        <v>13</v>
      </c>
      <c r="C592" s="17" t="s">
        <v>16</v>
      </c>
      <c r="D592" s="17" t="s">
        <v>12</v>
      </c>
      <c r="E592" s="18"/>
      <c r="F592" s="14"/>
      <c r="G592" s="133">
        <f>G593+G613+G608</f>
        <v>106929</v>
      </c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33">
        <f>Y593+Y613+Y608</f>
        <v>105219</v>
      </c>
    </row>
    <row r="593" spans="1:25" ht="51" x14ac:dyDescent="0.2">
      <c r="A593" s="44" t="s">
        <v>558</v>
      </c>
      <c r="B593" s="21" t="s">
        <v>13</v>
      </c>
      <c r="C593" s="17" t="s">
        <v>16</v>
      </c>
      <c r="D593" s="17" t="s">
        <v>12</v>
      </c>
      <c r="E593" s="18" t="s">
        <v>168</v>
      </c>
      <c r="F593" s="14"/>
      <c r="G593" s="18">
        <f>G594+G600+G604</f>
        <v>52818</v>
      </c>
      <c r="H593" s="18">
        <f t="shared" ref="H593:Y593" si="78">H594+H600+H604</f>
        <v>0</v>
      </c>
      <c r="I593" s="18">
        <f t="shared" si="78"/>
        <v>0</v>
      </c>
      <c r="J593" s="18">
        <f t="shared" si="78"/>
        <v>0</v>
      </c>
      <c r="K593" s="18">
        <f t="shared" si="78"/>
        <v>0</v>
      </c>
      <c r="L593" s="18">
        <f t="shared" si="78"/>
        <v>0</v>
      </c>
      <c r="M593" s="18">
        <f t="shared" si="78"/>
        <v>0</v>
      </c>
      <c r="N593" s="18">
        <f t="shared" si="78"/>
        <v>0</v>
      </c>
      <c r="O593" s="18">
        <f t="shared" si="78"/>
        <v>0</v>
      </c>
      <c r="P593" s="18">
        <f t="shared" si="78"/>
        <v>0</v>
      </c>
      <c r="Q593" s="18">
        <f t="shared" si="78"/>
        <v>0</v>
      </c>
      <c r="R593" s="18">
        <f t="shared" si="78"/>
        <v>0</v>
      </c>
      <c r="S593" s="18">
        <f t="shared" si="78"/>
        <v>0</v>
      </c>
      <c r="T593" s="18">
        <f t="shared" si="78"/>
        <v>0</v>
      </c>
      <c r="U593" s="18">
        <f t="shared" si="78"/>
        <v>0</v>
      </c>
      <c r="V593" s="18">
        <f t="shared" si="78"/>
        <v>0</v>
      </c>
      <c r="W593" s="18">
        <f t="shared" si="78"/>
        <v>0</v>
      </c>
      <c r="X593" s="18">
        <f t="shared" si="78"/>
        <v>0</v>
      </c>
      <c r="Y593" s="18">
        <f t="shared" si="78"/>
        <v>53481</v>
      </c>
    </row>
    <row r="594" spans="1:25" ht="28.5" customHeight="1" x14ac:dyDescent="0.2">
      <c r="A594" s="24" t="s">
        <v>277</v>
      </c>
      <c r="B594" s="21" t="s">
        <v>13</v>
      </c>
      <c r="C594" s="17" t="s">
        <v>16</v>
      </c>
      <c r="D594" s="17" t="s">
        <v>12</v>
      </c>
      <c r="E594" s="18" t="s">
        <v>178</v>
      </c>
      <c r="F594" s="14"/>
      <c r="G594" s="18">
        <f>G595</f>
        <v>47818</v>
      </c>
      <c r="Y594" s="18">
        <f>Y595</f>
        <v>48481</v>
      </c>
    </row>
    <row r="595" spans="1:25" ht="63.75" x14ac:dyDescent="0.2">
      <c r="A595" s="22" t="s">
        <v>342</v>
      </c>
      <c r="B595" s="21" t="s">
        <v>13</v>
      </c>
      <c r="C595" s="17" t="s">
        <v>16</v>
      </c>
      <c r="D595" s="17" t="s">
        <v>12</v>
      </c>
      <c r="E595" s="18" t="s">
        <v>179</v>
      </c>
      <c r="F595" s="14"/>
      <c r="G595" s="18">
        <f>G598+G596</f>
        <v>47818</v>
      </c>
      <c r="Y595" s="18">
        <f>Y598+Y596</f>
        <v>48481</v>
      </c>
    </row>
    <row r="596" spans="1:25" ht="38.25" hidden="1" x14ac:dyDescent="0.2">
      <c r="A596" s="23" t="s">
        <v>312</v>
      </c>
      <c r="B596" s="21" t="s">
        <v>13</v>
      </c>
      <c r="C596" s="17" t="s">
        <v>16</v>
      </c>
      <c r="D596" s="17" t="s">
        <v>12</v>
      </c>
      <c r="E596" s="18" t="s">
        <v>179</v>
      </c>
      <c r="F596" s="14">
        <v>200</v>
      </c>
      <c r="G596" s="18">
        <f>G597</f>
        <v>0</v>
      </c>
      <c r="Y596" s="18">
        <f>Y597</f>
        <v>0</v>
      </c>
    </row>
    <row r="597" spans="1:25" ht="38.25" hidden="1" x14ac:dyDescent="0.2">
      <c r="A597" s="23" t="s">
        <v>313</v>
      </c>
      <c r="B597" s="21" t="s">
        <v>13</v>
      </c>
      <c r="C597" s="17" t="s">
        <v>16</v>
      </c>
      <c r="D597" s="17" t="s">
        <v>12</v>
      </c>
      <c r="E597" s="18" t="s">
        <v>179</v>
      </c>
      <c r="F597" s="14">
        <v>240</v>
      </c>
      <c r="G597" s="18"/>
      <c r="Y597" s="18"/>
    </row>
    <row r="598" spans="1:25" ht="41.25" customHeight="1" x14ac:dyDescent="0.2">
      <c r="A598" s="23" t="s">
        <v>87</v>
      </c>
      <c r="B598" s="21" t="s">
        <v>13</v>
      </c>
      <c r="C598" s="17" t="s">
        <v>16</v>
      </c>
      <c r="D598" s="17" t="s">
        <v>12</v>
      </c>
      <c r="E598" s="18" t="s">
        <v>179</v>
      </c>
      <c r="F598" s="14">
        <v>600</v>
      </c>
      <c r="G598" s="18">
        <f>G599</f>
        <v>47818</v>
      </c>
      <c r="Y598" s="18">
        <f>Y599</f>
        <v>48481</v>
      </c>
    </row>
    <row r="599" spans="1:25" ht="16.5" customHeight="1" x14ac:dyDescent="0.2">
      <c r="A599" s="24" t="s">
        <v>123</v>
      </c>
      <c r="B599" s="21" t="s">
        <v>13</v>
      </c>
      <c r="C599" s="17" t="s">
        <v>16</v>
      </c>
      <c r="D599" s="17" t="s">
        <v>12</v>
      </c>
      <c r="E599" s="18" t="s">
        <v>179</v>
      </c>
      <c r="F599" s="14">
        <v>620</v>
      </c>
      <c r="G599" s="18">
        <v>47818</v>
      </c>
      <c r="Y599" s="18">
        <v>48481</v>
      </c>
    </row>
    <row r="600" spans="1:25" ht="63.75" hidden="1" x14ac:dyDescent="0.2">
      <c r="A600" s="44" t="s">
        <v>445</v>
      </c>
      <c r="B600" s="21" t="s">
        <v>13</v>
      </c>
      <c r="C600" s="57" t="s">
        <v>16</v>
      </c>
      <c r="D600" s="57" t="s">
        <v>12</v>
      </c>
      <c r="E600" s="43" t="s">
        <v>447</v>
      </c>
      <c r="F600" s="43"/>
      <c r="G600" s="18">
        <f>G601</f>
        <v>0</v>
      </c>
      <c r="H600" s="18">
        <f t="shared" ref="H600:Y602" si="79">H601</f>
        <v>0</v>
      </c>
      <c r="I600" s="18">
        <f t="shared" si="79"/>
        <v>0</v>
      </c>
      <c r="J600" s="18">
        <f t="shared" si="79"/>
        <v>0</v>
      </c>
      <c r="K600" s="18">
        <f t="shared" si="79"/>
        <v>0</v>
      </c>
      <c r="L600" s="18">
        <f t="shared" si="79"/>
        <v>0</v>
      </c>
      <c r="M600" s="18">
        <f t="shared" si="79"/>
        <v>0</v>
      </c>
      <c r="N600" s="18">
        <f t="shared" si="79"/>
        <v>0</v>
      </c>
      <c r="O600" s="18">
        <f t="shared" si="79"/>
        <v>0</v>
      </c>
      <c r="P600" s="18">
        <f t="shared" si="79"/>
        <v>0</v>
      </c>
      <c r="Q600" s="18">
        <f t="shared" si="79"/>
        <v>0</v>
      </c>
      <c r="R600" s="18">
        <f t="shared" si="79"/>
        <v>0</v>
      </c>
      <c r="S600" s="18">
        <f t="shared" si="79"/>
        <v>0</v>
      </c>
      <c r="T600" s="18">
        <f t="shared" si="79"/>
        <v>0</v>
      </c>
      <c r="U600" s="18">
        <f t="shared" si="79"/>
        <v>0</v>
      </c>
      <c r="V600" s="18">
        <f t="shared" si="79"/>
        <v>0</v>
      </c>
      <c r="W600" s="18">
        <f t="shared" si="79"/>
        <v>0</v>
      </c>
      <c r="X600" s="18">
        <f t="shared" si="79"/>
        <v>0</v>
      </c>
      <c r="Y600" s="18">
        <f t="shared" si="79"/>
        <v>0</v>
      </c>
    </row>
    <row r="601" spans="1:25" ht="127.5" hidden="1" x14ac:dyDescent="0.2">
      <c r="A601" s="44" t="s">
        <v>446</v>
      </c>
      <c r="B601" s="21" t="s">
        <v>13</v>
      </c>
      <c r="C601" s="57" t="s">
        <v>16</v>
      </c>
      <c r="D601" s="57" t="s">
        <v>12</v>
      </c>
      <c r="E601" s="43" t="s">
        <v>448</v>
      </c>
      <c r="F601" s="43"/>
      <c r="G601" s="18">
        <f>G602</f>
        <v>0</v>
      </c>
      <c r="H601" s="18">
        <f t="shared" si="79"/>
        <v>0</v>
      </c>
      <c r="I601" s="18">
        <f t="shared" si="79"/>
        <v>0</v>
      </c>
      <c r="J601" s="18">
        <f t="shared" si="79"/>
        <v>0</v>
      </c>
      <c r="K601" s="18">
        <f t="shared" si="79"/>
        <v>0</v>
      </c>
      <c r="L601" s="18">
        <f t="shared" si="79"/>
        <v>0</v>
      </c>
      <c r="M601" s="18">
        <f t="shared" si="79"/>
        <v>0</v>
      </c>
      <c r="N601" s="18">
        <f t="shared" si="79"/>
        <v>0</v>
      </c>
      <c r="O601" s="18">
        <f t="shared" si="79"/>
        <v>0</v>
      </c>
      <c r="P601" s="18">
        <f t="shared" si="79"/>
        <v>0</v>
      </c>
      <c r="Q601" s="18">
        <f t="shared" si="79"/>
        <v>0</v>
      </c>
      <c r="R601" s="18">
        <f t="shared" si="79"/>
        <v>0</v>
      </c>
      <c r="S601" s="18">
        <f t="shared" si="79"/>
        <v>0</v>
      </c>
      <c r="T601" s="18">
        <f t="shared" si="79"/>
        <v>0</v>
      </c>
      <c r="U601" s="18">
        <f t="shared" si="79"/>
        <v>0</v>
      </c>
      <c r="V601" s="18">
        <f t="shared" si="79"/>
        <v>0</v>
      </c>
      <c r="W601" s="18">
        <f t="shared" si="79"/>
        <v>0</v>
      </c>
      <c r="X601" s="18">
        <f t="shared" si="79"/>
        <v>0</v>
      </c>
      <c r="Y601" s="18">
        <f t="shared" si="79"/>
        <v>0</v>
      </c>
    </row>
    <row r="602" spans="1:25" ht="40.5" hidden="1" customHeight="1" x14ac:dyDescent="0.2">
      <c r="A602" s="139" t="s">
        <v>87</v>
      </c>
      <c r="B602" s="21" t="s">
        <v>13</v>
      </c>
      <c r="C602" s="57" t="s">
        <v>16</v>
      </c>
      <c r="D602" s="57" t="s">
        <v>12</v>
      </c>
      <c r="E602" s="43" t="s">
        <v>448</v>
      </c>
      <c r="F602" s="43">
        <v>600</v>
      </c>
      <c r="G602" s="18">
        <f>G603</f>
        <v>0</v>
      </c>
      <c r="H602" s="18">
        <f t="shared" si="79"/>
        <v>0</v>
      </c>
      <c r="I602" s="18">
        <f t="shared" si="79"/>
        <v>0</v>
      </c>
      <c r="J602" s="18">
        <f t="shared" si="79"/>
        <v>0</v>
      </c>
      <c r="K602" s="18">
        <f t="shared" si="79"/>
        <v>0</v>
      </c>
      <c r="L602" s="18">
        <f t="shared" si="79"/>
        <v>0</v>
      </c>
      <c r="M602" s="18">
        <f t="shared" si="79"/>
        <v>0</v>
      </c>
      <c r="N602" s="18">
        <f t="shared" si="79"/>
        <v>0</v>
      </c>
      <c r="O602" s="18">
        <f t="shared" si="79"/>
        <v>0</v>
      </c>
      <c r="P602" s="18">
        <f t="shared" si="79"/>
        <v>0</v>
      </c>
      <c r="Q602" s="18">
        <f t="shared" si="79"/>
        <v>0</v>
      </c>
      <c r="R602" s="18">
        <f t="shared" si="79"/>
        <v>0</v>
      </c>
      <c r="S602" s="18">
        <f t="shared" si="79"/>
        <v>0</v>
      </c>
      <c r="T602" s="18">
        <f t="shared" si="79"/>
        <v>0</v>
      </c>
      <c r="U602" s="18">
        <f t="shared" si="79"/>
        <v>0</v>
      </c>
      <c r="V602" s="18">
        <f t="shared" si="79"/>
        <v>0</v>
      </c>
      <c r="W602" s="18">
        <f t="shared" si="79"/>
        <v>0</v>
      </c>
      <c r="X602" s="18">
        <f t="shared" si="79"/>
        <v>0</v>
      </c>
      <c r="Y602" s="18">
        <f t="shared" si="79"/>
        <v>0</v>
      </c>
    </row>
    <row r="603" spans="1:25" ht="16.5" hidden="1" customHeight="1" x14ac:dyDescent="0.2">
      <c r="A603" s="139" t="s">
        <v>123</v>
      </c>
      <c r="B603" s="21" t="s">
        <v>13</v>
      </c>
      <c r="C603" s="57" t="s">
        <v>16</v>
      </c>
      <c r="D603" s="57" t="s">
        <v>12</v>
      </c>
      <c r="E603" s="43" t="s">
        <v>448</v>
      </c>
      <c r="F603" s="43">
        <v>620</v>
      </c>
      <c r="G603" s="18">
        <v>0</v>
      </c>
      <c r="Y603" s="18">
        <v>0</v>
      </c>
    </row>
    <row r="604" spans="1:25" ht="38.25" x14ac:dyDescent="0.2">
      <c r="A604" s="135" t="s">
        <v>453</v>
      </c>
      <c r="B604" s="21" t="s">
        <v>13</v>
      </c>
      <c r="C604" s="136" t="s">
        <v>16</v>
      </c>
      <c r="D604" s="136" t="s">
        <v>12</v>
      </c>
      <c r="E604" s="140" t="s">
        <v>454</v>
      </c>
      <c r="F604" s="140"/>
      <c r="G604" s="18">
        <f>G605</f>
        <v>5000</v>
      </c>
      <c r="H604" s="18">
        <f t="shared" ref="H604:Y606" si="80">H605</f>
        <v>0</v>
      </c>
      <c r="I604" s="18">
        <f t="shared" si="80"/>
        <v>0</v>
      </c>
      <c r="J604" s="18">
        <f t="shared" si="80"/>
        <v>0</v>
      </c>
      <c r="K604" s="18">
        <f t="shared" si="80"/>
        <v>0</v>
      </c>
      <c r="L604" s="18">
        <f t="shared" si="80"/>
        <v>0</v>
      </c>
      <c r="M604" s="18">
        <f t="shared" si="80"/>
        <v>0</v>
      </c>
      <c r="N604" s="18">
        <f t="shared" si="80"/>
        <v>0</v>
      </c>
      <c r="O604" s="18">
        <f t="shared" si="80"/>
        <v>0</v>
      </c>
      <c r="P604" s="18">
        <f t="shared" si="80"/>
        <v>0</v>
      </c>
      <c r="Q604" s="18">
        <f t="shared" si="80"/>
        <v>0</v>
      </c>
      <c r="R604" s="18">
        <f t="shared" si="80"/>
        <v>0</v>
      </c>
      <c r="S604" s="18">
        <f t="shared" si="80"/>
        <v>0</v>
      </c>
      <c r="T604" s="18">
        <f t="shared" si="80"/>
        <v>0</v>
      </c>
      <c r="U604" s="18">
        <f t="shared" si="80"/>
        <v>0</v>
      </c>
      <c r="V604" s="18">
        <f t="shared" si="80"/>
        <v>0</v>
      </c>
      <c r="W604" s="18">
        <f t="shared" si="80"/>
        <v>0</v>
      </c>
      <c r="X604" s="18">
        <f t="shared" si="80"/>
        <v>0</v>
      </c>
      <c r="Y604" s="18">
        <f t="shared" si="80"/>
        <v>5000</v>
      </c>
    </row>
    <row r="605" spans="1:25" ht="38.25" x14ac:dyDescent="0.2">
      <c r="A605" s="135" t="s">
        <v>465</v>
      </c>
      <c r="B605" s="21" t="s">
        <v>13</v>
      </c>
      <c r="C605" s="136" t="s">
        <v>16</v>
      </c>
      <c r="D605" s="136" t="s">
        <v>12</v>
      </c>
      <c r="E605" s="140" t="s">
        <v>466</v>
      </c>
      <c r="F605" s="140"/>
      <c r="G605" s="18">
        <f>G606</f>
        <v>5000</v>
      </c>
      <c r="H605" s="18">
        <f t="shared" si="80"/>
        <v>0</v>
      </c>
      <c r="I605" s="18">
        <f t="shared" si="80"/>
        <v>0</v>
      </c>
      <c r="J605" s="18">
        <f t="shared" si="80"/>
        <v>0</v>
      </c>
      <c r="K605" s="18">
        <f t="shared" si="80"/>
        <v>0</v>
      </c>
      <c r="L605" s="18">
        <f t="shared" si="80"/>
        <v>0</v>
      </c>
      <c r="M605" s="18">
        <f t="shared" si="80"/>
        <v>0</v>
      </c>
      <c r="N605" s="18">
        <f t="shared" si="80"/>
        <v>0</v>
      </c>
      <c r="O605" s="18">
        <f t="shared" si="80"/>
        <v>0</v>
      </c>
      <c r="P605" s="18">
        <f t="shared" si="80"/>
        <v>0</v>
      </c>
      <c r="Q605" s="18">
        <f t="shared" si="80"/>
        <v>0</v>
      </c>
      <c r="R605" s="18">
        <f t="shared" si="80"/>
        <v>0</v>
      </c>
      <c r="S605" s="18">
        <f t="shared" si="80"/>
        <v>0</v>
      </c>
      <c r="T605" s="18">
        <f t="shared" si="80"/>
        <v>0</v>
      </c>
      <c r="U605" s="18">
        <f t="shared" si="80"/>
        <v>0</v>
      </c>
      <c r="V605" s="18">
        <f t="shared" si="80"/>
        <v>0</v>
      </c>
      <c r="W605" s="18">
        <f t="shared" si="80"/>
        <v>0</v>
      </c>
      <c r="X605" s="18">
        <f t="shared" si="80"/>
        <v>0</v>
      </c>
      <c r="Y605" s="18">
        <f t="shared" si="80"/>
        <v>5000</v>
      </c>
    </row>
    <row r="606" spans="1:25" ht="42" customHeight="1" x14ac:dyDescent="0.2">
      <c r="A606" s="139" t="s">
        <v>87</v>
      </c>
      <c r="B606" s="21" t="s">
        <v>13</v>
      </c>
      <c r="C606" s="136" t="s">
        <v>16</v>
      </c>
      <c r="D606" s="136" t="s">
        <v>12</v>
      </c>
      <c r="E606" s="140" t="s">
        <v>467</v>
      </c>
      <c r="F606" s="140">
        <v>600</v>
      </c>
      <c r="G606" s="18">
        <f>G607</f>
        <v>5000</v>
      </c>
      <c r="H606" s="18">
        <f t="shared" si="80"/>
        <v>0</v>
      </c>
      <c r="I606" s="18">
        <f t="shared" si="80"/>
        <v>0</v>
      </c>
      <c r="J606" s="18">
        <f t="shared" si="80"/>
        <v>0</v>
      </c>
      <c r="K606" s="18">
        <f t="shared" si="80"/>
        <v>0</v>
      </c>
      <c r="L606" s="18">
        <f t="shared" si="80"/>
        <v>0</v>
      </c>
      <c r="M606" s="18">
        <f t="shared" si="80"/>
        <v>0</v>
      </c>
      <c r="N606" s="18">
        <f t="shared" si="80"/>
        <v>0</v>
      </c>
      <c r="O606" s="18">
        <f t="shared" si="80"/>
        <v>0</v>
      </c>
      <c r="P606" s="18">
        <f t="shared" si="80"/>
        <v>0</v>
      </c>
      <c r="Q606" s="18">
        <f t="shared" si="80"/>
        <v>0</v>
      </c>
      <c r="R606" s="18">
        <f t="shared" si="80"/>
        <v>0</v>
      </c>
      <c r="S606" s="18">
        <f t="shared" si="80"/>
        <v>0</v>
      </c>
      <c r="T606" s="18">
        <f t="shared" si="80"/>
        <v>0</v>
      </c>
      <c r="U606" s="18">
        <f t="shared" si="80"/>
        <v>0</v>
      </c>
      <c r="V606" s="18">
        <f t="shared" si="80"/>
        <v>0</v>
      </c>
      <c r="W606" s="18">
        <f t="shared" si="80"/>
        <v>0</v>
      </c>
      <c r="X606" s="18">
        <f t="shared" si="80"/>
        <v>0</v>
      </c>
      <c r="Y606" s="18">
        <f t="shared" si="80"/>
        <v>5000</v>
      </c>
    </row>
    <row r="607" spans="1:25" ht="16.5" customHeight="1" x14ac:dyDescent="0.2">
      <c r="A607" s="139" t="s">
        <v>123</v>
      </c>
      <c r="B607" s="21" t="s">
        <v>13</v>
      </c>
      <c r="C607" s="136" t="s">
        <v>16</v>
      </c>
      <c r="D607" s="136" t="s">
        <v>12</v>
      </c>
      <c r="E607" s="140" t="s">
        <v>467</v>
      </c>
      <c r="F607" s="140">
        <v>620</v>
      </c>
      <c r="G607" s="18">
        <v>5000</v>
      </c>
      <c r="Y607" s="18">
        <v>5000</v>
      </c>
    </row>
    <row r="608" spans="1:25" ht="63.75" hidden="1" x14ac:dyDescent="0.2">
      <c r="A608" s="44" t="s">
        <v>425</v>
      </c>
      <c r="B608" s="21" t="s">
        <v>13</v>
      </c>
      <c r="C608" s="17" t="s">
        <v>16</v>
      </c>
      <c r="D608" s="17" t="s">
        <v>12</v>
      </c>
      <c r="E608" s="18" t="s">
        <v>428</v>
      </c>
      <c r="F608" s="14"/>
      <c r="G608" s="18">
        <f>G609</f>
        <v>0</v>
      </c>
      <c r="H608" s="18">
        <f t="shared" ref="H608:Y611" si="81">H609</f>
        <v>501</v>
      </c>
      <c r="I608" s="18">
        <f t="shared" si="81"/>
        <v>502</v>
      </c>
      <c r="J608" s="18">
        <f t="shared" si="81"/>
        <v>503</v>
      </c>
      <c r="K608" s="18">
        <f t="shared" si="81"/>
        <v>504</v>
      </c>
      <c r="L608" s="18">
        <f t="shared" si="81"/>
        <v>505</v>
      </c>
      <c r="M608" s="18">
        <f t="shared" si="81"/>
        <v>506</v>
      </c>
      <c r="N608" s="18">
        <f t="shared" si="81"/>
        <v>507</v>
      </c>
      <c r="O608" s="18">
        <f t="shared" si="81"/>
        <v>508</v>
      </c>
      <c r="P608" s="18">
        <f t="shared" si="81"/>
        <v>509</v>
      </c>
      <c r="Q608" s="18">
        <f t="shared" si="81"/>
        <v>510</v>
      </c>
      <c r="R608" s="18">
        <f t="shared" si="81"/>
        <v>511</v>
      </c>
      <c r="S608" s="18">
        <f t="shared" si="81"/>
        <v>512</v>
      </c>
      <c r="T608" s="18">
        <f t="shared" si="81"/>
        <v>513</v>
      </c>
      <c r="U608" s="18">
        <f t="shared" si="81"/>
        <v>514</v>
      </c>
      <c r="V608" s="18">
        <f t="shared" si="81"/>
        <v>515</v>
      </c>
      <c r="W608" s="18">
        <f t="shared" si="81"/>
        <v>516</v>
      </c>
      <c r="X608" s="18">
        <f t="shared" si="81"/>
        <v>517</v>
      </c>
      <c r="Y608" s="18">
        <f t="shared" si="81"/>
        <v>0</v>
      </c>
    </row>
    <row r="609" spans="1:25" ht="38.25" hidden="1" x14ac:dyDescent="0.2">
      <c r="A609" s="44" t="s">
        <v>426</v>
      </c>
      <c r="B609" s="21" t="s">
        <v>13</v>
      </c>
      <c r="C609" s="17" t="s">
        <v>16</v>
      </c>
      <c r="D609" s="17" t="s">
        <v>12</v>
      </c>
      <c r="E609" s="18" t="s">
        <v>429</v>
      </c>
      <c r="F609" s="14"/>
      <c r="G609" s="18">
        <f>G610</f>
        <v>0</v>
      </c>
      <c r="H609" s="18">
        <f t="shared" si="81"/>
        <v>501</v>
      </c>
      <c r="I609" s="18">
        <f t="shared" si="81"/>
        <v>502</v>
      </c>
      <c r="J609" s="18">
        <f t="shared" si="81"/>
        <v>503</v>
      </c>
      <c r="K609" s="18">
        <f t="shared" si="81"/>
        <v>504</v>
      </c>
      <c r="L609" s="18">
        <f t="shared" si="81"/>
        <v>505</v>
      </c>
      <c r="M609" s="18">
        <f t="shared" si="81"/>
        <v>506</v>
      </c>
      <c r="N609" s="18">
        <f t="shared" si="81"/>
        <v>507</v>
      </c>
      <c r="O609" s="18">
        <f t="shared" si="81"/>
        <v>508</v>
      </c>
      <c r="P609" s="18">
        <f t="shared" si="81"/>
        <v>509</v>
      </c>
      <c r="Q609" s="18">
        <f t="shared" si="81"/>
        <v>510</v>
      </c>
      <c r="R609" s="18">
        <f t="shared" si="81"/>
        <v>511</v>
      </c>
      <c r="S609" s="18">
        <f t="shared" si="81"/>
        <v>512</v>
      </c>
      <c r="T609" s="18">
        <f t="shared" si="81"/>
        <v>513</v>
      </c>
      <c r="U609" s="18">
        <f t="shared" si="81"/>
        <v>514</v>
      </c>
      <c r="V609" s="18">
        <f t="shared" si="81"/>
        <v>515</v>
      </c>
      <c r="W609" s="18">
        <f t="shared" si="81"/>
        <v>516</v>
      </c>
      <c r="X609" s="18">
        <f t="shared" si="81"/>
        <v>517</v>
      </c>
      <c r="Y609" s="18">
        <f t="shared" si="81"/>
        <v>0</v>
      </c>
    </row>
    <row r="610" spans="1:25" ht="38.25" hidden="1" x14ac:dyDescent="0.2">
      <c r="A610" s="44" t="s">
        <v>427</v>
      </c>
      <c r="B610" s="21" t="s">
        <v>13</v>
      </c>
      <c r="C610" s="17" t="s">
        <v>16</v>
      </c>
      <c r="D610" s="17" t="s">
        <v>12</v>
      </c>
      <c r="E610" s="18" t="s">
        <v>430</v>
      </c>
      <c r="F610" s="14"/>
      <c r="G610" s="18">
        <f>G611</f>
        <v>0</v>
      </c>
      <c r="H610" s="18">
        <f t="shared" si="81"/>
        <v>501</v>
      </c>
      <c r="I610" s="18">
        <f t="shared" si="81"/>
        <v>502</v>
      </c>
      <c r="J610" s="18">
        <f t="shared" si="81"/>
        <v>503</v>
      </c>
      <c r="K610" s="18">
        <f t="shared" si="81"/>
        <v>504</v>
      </c>
      <c r="L610" s="18">
        <f t="shared" si="81"/>
        <v>505</v>
      </c>
      <c r="M610" s="18">
        <f t="shared" si="81"/>
        <v>506</v>
      </c>
      <c r="N610" s="18">
        <f t="shared" si="81"/>
        <v>507</v>
      </c>
      <c r="O610" s="18">
        <f t="shared" si="81"/>
        <v>508</v>
      </c>
      <c r="P610" s="18">
        <f t="shared" si="81"/>
        <v>509</v>
      </c>
      <c r="Q610" s="18">
        <f t="shared" si="81"/>
        <v>510</v>
      </c>
      <c r="R610" s="18">
        <f t="shared" si="81"/>
        <v>511</v>
      </c>
      <c r="S610" s="18">
        <f t="shared" si="81"/>
        <v>512</v>
      </c>
      <c r="T610" s="18">
        <f t="shared" si="81"/>
        <v>513</v>
      </c>
      <c r="U610" s="18">
        <f t="shared" si="81"/>
        <v>514</v>
      </c>
      <c r="V610" s="18">
        <f t="shared" si="81"/>
        <v>515</v>
      </c>
      <c r="W610" s="18">
        <f t="shared" si="81"/>
        <v>516</v>
      </c>
      <c r="X610" s="18">
        <f t="shared" si="81"/>
        <v>517</v>
      </c>
      <c r="Y610" s="18">
        <f t="shared" si="81"/>
        <v>0</v>
      </c>
    </row>
    <row r="611" spans="1:25" ht="41.25" hidden="1" customHeight="1" x14ac:dyDescent="0.2">
      <c r="A611" s="23" t="s">
        <v>87</v>
      </c>
      <c r="B611" s="21" t="s">
        <v>13</v>
      </c>
      <c r="C611" s="17" t="s">
        <v>16</v>
      </c>
      <c r="D611" s="17" t="s">
        <v>12</v>
      </c>
      <c r="E611" s="18" t="s">
        <v>430</v>
      </c>
      <c r="F611" s="14">
        <v>600</v>
      </c>
      <c r="G611" s="18">
        <f>G612</f>
        <v>0</v>
      </c>
      <c r="H611" s="18">
        <f t="shared" si="81"/>
        <v>501</v>
      </c>
      <c r="I611" s="18">
        <f t="shared" si="81"/>
        <v>502</v>
      </c>
      <c r="J611" s="18">
        <f t="shared" si="81"/>
        <v>503</v>
      </c>
      <c r="K611" s="18">
        <f t="shared" si="81"/>
        <v>504</v>
      </c>
      <c r="L611" s="18">
        <f t="shared" si="81"/>
        <v>505</v>
      </c>
      <c r="M611" s="18">
        <f t="shared" si="81"/>
        <v>506</v>
      </c>
      <c r="N611" s="18">
        <f t="shared" si="81"/>
        <v>507</v>
      </c>
      <c r="O611" s="18">
        <f t="shared" si="81"/>
        <v>508</v>
      </c>
      <c r="P611" s="18">
        <f t="shared" si="81"/>
        <v>509</v>
      </c>
      <c r="Q611" s="18">
        <f t="shared" si="81"/>
        <v>510</v>
      </c>
      <c r="R611" s="18">
        <f t="shared" si="81"/>
        <v>511</v>
      </c>
      <c r="S611" s="18">
        <f t="shared" si="81"/>
        <v>512</v>
      </c>
      <c r="T611" s="18">
        <f t="shared" si="81"/>
        <v>513</v>
      </c>
      <c r="U611" s="18">
        <f t="shared" si="81"/>
        <v>514</v>
      </c>
      <c r="V611" s="18">
        <f t="shared" si="81"/>
        <v>515</v>
      </c>
      <c r="W611" s="18">
        <f t="shared" si="81"/>
        <v>516</v>
      </c>
      <c r="X611" s="18">
        <f t="shared" si="81"/>
        <v>517</v>
      </c>
      <c r="Y611" s="18">
        <f t="shared" si="81"/>
        <v>0</v>
      </c>
    </row>
    <row r="612" spans="1:25" ht="38.25" hidden="1" x14ac:dyDescent="0.2">
      <c r="A612" s="24" t="s">
        <v>160</v>
      </c>
      <c r="B612" s="21" t="s">
        <v>13</v>
      </c>
      <c r="C612" s="17" t="s">
        <v>16</v>
      </c>
      <c r="D612" s="17" t="s">
        <v>12</v>
      </c>
      <c r="E612" s="18" t="s">
        <v>430</v>
      </c>
      <c r="F612" s="14">
        <v>630</v>
      </c>
      <c r="G612" s="18"/>
      <c r="H612" s="18">
        <v>501</v>
      </c>
      <c r="I612" s="18">
        <v>502</v>
      </c>
      <c r="J612" s="18">
        <v>503</v>
      </c>
      <c r="K612" s="18">
        <v>504</v>
      </c>
      <c r="L612" s="18">
        <v>505</v>
      </c>
      <c r="M612" s="18">
        <v>506</v>
      </c>
      <c r="N612" s="18">
        <v>507</v>
      </c>
      <c r="O612" s="18">
        <v>508</v>
      </c>
      <c r="P612" s="18">
        <v>509</v>
      </c>
      <c r="Q612" s="18">
        <v>510</v>
      </c>
      <c r="R612" s="18">
        <v>511</v>
      </c>
      <c r="S612" s="18">
        <v>512</v>
      </c>
      <c r="T612" s="18">
        <v>513</v>
      </c>
      <c r="U612" s="18">
        <v>514</v>
      </c>
      <c r="V612" s="18">
        <v>515</v>
      </c>
      <c r="W612" s="18">
        <v>516</v>
      </c>
      <c r="X612" s="18">
        <v>517</v>
      </c>
      <c r="Y612" s="18"/>
    </row>
    <row r="613" spans="1:25" ht="25.5" x14ac:dyDescent="0.2">
      <c r="A613" s="20" t="s">
        <v>550</v>
      </c>
      <c r="B613" s="21" t="s">
        <v>13</v>
      </c>
      <c r="C613" s="17" t="s">
        <v>16</v>
      </c>
      <c r="D613" s="17" t="s">
        <v>12</v>
      </c>
      <c r="E613" s="21" t="s">
        <v>119</v>
      </c>
      <c r="F613" s="14"/>
      <c r="G613" s="18">
        <f>G614+G621</f>
        <v>54111</v>
      </c>
      <c r="H613" s="18">
        <f t="shared" ref="H613:Y613" si="82">H614+H621</f>
        <v>0</v>
      </c>
      <c r="I613" s="18">
        <f t="shared" si="82"/>
        <v>0</v>
      </c>
      <c r="J613" s="18">
        <f t="shared" si="82"/>
        <v>0</v>
      </c>
      <c r="K613" s="18">
        <f t="shared" si="82"/>
        <v>0</v>
      </c>
      <c r="L613" s="18">
        <f t="shared" si="82"/>
        <v>0</v>
      </c>
      <c r="M613" s="18">
        <f t="shared" si="82"/>
        <v>0</v>
      </c>
      <c r="N613" s="18">
        <f t="shared" si="82"/>
        <v>0</v>
      </c>
      <c r="O613" s="18">
        <f t="shared" si="82"/>
        <v>0</v>
      </c>
      <c r="P613" s="18">
        <f t="shared" si="82"/>
        <v>0</v>
      </c>
      <c r="Q613" s="18">
        <f t="shared" si="82"/>
        <v>0</v>
      </c>
      <c r="R613" s="18">
        <f t="shared" si="82"/>
        <v>0</v>
      </c>
      <c r="S613" s="18">
        <f t="shared" si="82"/>
        <v>0</v>
      </c>
      <c r="T613" s="18">
        <f t="shared" si="82"/>
        <v>0</v>
      </c>
      <c r="U613" s="18">
        <f t="shared" si="82"/>
        <v>0</v>
      </c>
      <c r="V613" s="18">
        <f t="shared" si="82"/>
        <v>0</v>
      </c>
      <c r="W613" s="18">
        <f t="shared" si="82"/>
        <v>0</v>
      </c>
      <c r="X613" s="18">
        <f t="shared" si="82"/>
        <v>0</v>
      </c>
      <c r="Y613" s="18">
        <f t="shared" si="82"/>
        <v>51738</v>
      </c>
    </row>
    <row r="614" spans="1:25" ht="27" customHeight="1" x14ac:dyDescent="0.2">
      <c r="A614" s="22" t="s">
        <v>134</v>
      </c>
      <c r="B614" s="21" t="s">
        <v>13</v>
      </c>
      <c r="C614" s="17" t="s">
        <v>16</v>
      </c>
      <c r="D614" s="17" t="s">
        <v>12</v>
      </c>
      <c r="E614" s="18" t="s">
        <v>131</v>
      </c>
      <c r="F614" s="14"/>
      <c r="G614" s="18">
        <f>G615</f>
        <v>51592</v>
      </c>
      <c r="Y614" s="18">
        <f>Y615+Y621</f>
        <v>51738</v>
      </c>
    </row>
    <row r="615" spans="1:25" ht="63.75" x14ac:dyDescent="0.2">
      <c r="A615" s="22" t="s">
        <v>351</v>
      </c>
      <c r="B615" s="21" t="s">
        <v>13</v>
      </c>
      <c r="C615" s="17" t="s">
        <v>16</v>
      </c>
      <c r="D615" s="17" t="s">
        <v>12</v>
      </c>
      <c r="E615" s="18" t="s">
        <v>132</v>
      </c>
      <c r="F615" s="14"/>
      <c r="G615" s="18">
        <f>G618+G616</f>
        <v>51592</v>
      </c>
      <c r="Y615" s="18">
        <f>Y618+Y616</f>
        <v>51738</v>
      </c>
    </row>
    <row r="616" spans="1:25" ht="38.25" hidden="1" x14ac:dyDescent="0.2">
      <c r="A616" s="23" t="s">
        <v>312</v>
      </c>
      <c r="B616" s="21" t="s">
        <v>13</v>
      </c>
      <c r="C616" s="17" t="s">
        <v>16</v>
      </c>
      <c r="D616" s="17" t="s">
        <v>12</v>
      </c>
      <c r="E616" s="18" t="s">
        <v>132</v>
      </c>
      <c r="F616" s="14">
        <v>200</v>
      </c>
      <c r="G616" s="18">
        <f>G617</f>
        <v>0</v>
      </c>
      <c r="Y616" s="18">
        <f>Y617</f>
        <v>0</v>
      </c>
    </row>
    <row r="617" spans="1:25" ht="38.25" hidden="1" x14ac:dyDescent="0.2">
      <c r="A617" s="23" t="s">
        <v>313</v>
      </c>
      <c r="B617" s="21" t="s">
        <v>13</v>
      </c>
      <c r="C617" s="17" t="s">
        <v>16</v>
      </c>
      <c r="D617" s="17" t="s">
        <v>12</v>
      </c>
      <c r="E617" s="18" t="s">
        <v>132</v>
      </c>
      <c r="F617" s="14">
        <v>240</v>
      </c>
      <c r="G617" s="18"/>
      <c r="Y617" s="18"/>
    </row>
    <row r="618" spans="1:25" ht="40.5" customHeight="1" x14ac:dyDescent="0.2">
      <c r="A618" s="23" t="s">
        <v>87</v>
      </c>
      <c r="B618" s="21" t="s">
        <v>13</v>
      </c>
      <c r="C618" s="17" t="s">
        <v>16</v>
      </c>
      <c r="D618" s="17" t="s">
        <v>12</v>
      </c>
      <c r="E618" s="18" t="s">
        <v>132</v>
      </c>
      <c r="F618" s="14">
        <v>600</v>
      </c>
      <c r="G618" s="18">
        <f>G619</f>
        <v>51592</v>
      </c>
      <c r="Y618" s="18">
        <f>Y619</f>
        <v>51738</v>
      </c>
    </row>
    <row r="619" spans="1:25" x14ac:dyDescent="0.2">
      <c r="A619" s="23" t="s">
        <v>123</v>
      </c>
      <c r="B619" s="21" t="s">
        <v>13</v>
      </c>
      <c r="C619" s="17" t="s">
        <v>16</v>
      </c>
      <c r="D619" s="17" t="s">
        <v>12</v>
      </c>
      <c r="E619" s="18" t="s">
        <v>132</v>
      </c>
      <c r="F619" s="14">
        <v>620</v>
      </c>
      <c r="G619" s="18">
        <f>51439+153</f>
        <v>51592</v>
      </c>
      <c r="Y619" s="18">
        <f>51585+153</f>
        <v>51738</v>
      </c>
    </row>
    <row r="620" spans="1:25" ht="29.25" hidden="1" customHeight="1" x14ac:dyDescent="0.2">
      <c r="A620" s="22" t="s">
        <v>134</v>
      </c>
      <c r="B620" s="21" t="s">
        <v>13</v>
      </c>
      <c r="C620" s="17" t="s">
        <v>16</v>
      </c>
      <c r="D620" s="17" t="s">
        <v>12</v>
      </c>
      <c r="E620" s="18" t="s">
        <v>131</v>
      </c>
      <c r="F620" s="14"/>
      <c r="G620" s="18">
        <f>G621</f>
        <v>2519</v>
      </c>
      <c r="H620" s="18">
        <f t="shared" ref="H620:X623" si="83">H621</f>
        <v>0</v>
      </c>
      <c r="I620" s="18">
        <f t="shared" si="83"/>
        <v>0</v>
      </c>
      <c r="J620" s="18">
        <f t="shared" si="83"/>
        <v>0</v>
      </c>
      <c r="K620" s="18">
        <f t="shared" si="83"/>
        <v>0</v>
      </c>
      <c r="L620" s="18">
        <f t="shared" si="83"/>
        <v>0</v>
      </c>
      <c r="M620" s="18">
        <f t="shared" si="83"/>
        <v>0</v>
      </c>
      <c r="N620" s="18">
        <f t="shared" si="83"/>
        <v>0</v>
      </c>
      <c r="O620" s="18">
        <f t="shared" si="83"/>
        <v>0</v>
      </c>
      <c r="P620" s="18">
        <f t="shared" si="83"/>
        <v>0</v>
      </c>
      <c r="Q620" s="18">
        <f t="shared" si="83"/>
        <v>0</v>
      </c>
      <c r="R620" s="18">
        <f t="shared" si="83"/>
        <v>0</v>
      </c>
      <c r="S620" s="18">
        <f t="shared" si="83"/>
        <v>0</v>
      </c>
      <c r="T620" s="18">
        <f t="shared" si="83"/>
        <v>0</v>
      </c>
      <c r="U620" s="18">
        <f t="shared" si="83"/>
        <v>0</v>
      </c>
      <c r="V620" s="18">
        <f t="shared" si="83"/>
        <v>0</v>
      </c>
      <c r="W620" s="18">
        <f t="shared" si="83"/>
        <v>0</v>
      </c>
      <c r="X620" s="18">
        <f t="shared" si="83"/>
        <v>0</v>
      </c>
      <c r="Y620" s="18">
        <v>0</v>
      </c>
    </row>
    <row r="621" spans="1:25" ht="39.75" customHeight="1" x14ac:dyDescent="0.2">
      <c r="A621" s="44" t="s">
        <v>530</v>
      </c>
      <c r="B621" s="21" t="s">
        <v>13</v>
      </c>
      <c r="C621" s="17" t="s">
        <v>16</v>
      </c>
      <c r="D621" s="17" t="s">
        <v>12</v>
      </c>
      <c r="E621" s="57" t="s">
        <v>532</v>
      </c>
      <c r="F621" s="14"/>
      <c r="G621" s="18">
        <f>G622</f>
        <v>2519</v>
      </c>
      <c r="H621" s="18">
        <f t="shared" si="83"/>
        <v>0</v>
      </c>
      <c r="I621" s="18">
        <f t="shared" si="83"/>
        <v>0</v>
      </c>
      <c r="J621" s="18">
        <f t="shared" si="83"/>
        <v>0</v>
      </c>
      <c r="K621" s="18">
        <f t="shared" si="83"/>
        <v>0</v>
      </c>
      <c r="L621" s="18">
        <f t="shared" si="83"/>
        <v>0</v>
      </c>
      <c r="M621" s="18">
        <f t="shared" si="83"/>
        <v>0</v>
      </c>
      <c r="N621" s="18">
        <f t="shared" si="83"/>
        <v>0</v>
      </c>
      <c r="O621" s="18">
        <f t="shared" si="83"/>
        <v>0</v>
      </c>
      <c r="P621" s="18">
        <f t="shared" si="83"/>
        <v>0</v>
      </c>
      <c r="Q621" s="18">
        <f t="shared" si="83"/>
        <v>0</v>
      </c>
      <c r="R621" s="18">
        <f t="shared" si="83"/>
        <v>0</v>
      </c>
      <c r="S621" s="18">
        <f t="shared" si="83"/>
        <v>0</v>
      </c>
      <c r="T621" s="18">
        <f t="shared" si="83"/>
        <v>0</v>
      </c>
      <c r="U621" s="18">
        <f t="shared" si="83"/>
        <v>0</v>
      </c>
      <c r="V621" s="18">
        <f t="shared" si="83"/>
        <v>0</v>
      </c>
      <c r="W621" s="18">
        <f t="shared" si="83"/>
        <v>0</v>
      </c>
      <c r="X621" s="18">
        <f t="shared" si="83"/>
        <v>0</v>
      </c>
      <c r="Y621" s="18">
        <f t="shared" ref="Y621:Y623" si="84">Y622</f>
        <v>0</v>
      </c>
    </row>
    <row r="622" spans="1:25" ht="27" customHeight="1" x14ac:dyDescent="0.2">
      <c r="A622" s="44" t="s">
        <v>531</v>
      </c>
      <c r="B622" s="21" t="s">
        <v>13</v>
      </c>
      <c r="C622" s="17" t="s">
        <v>16</v>
      </c>
      <c r="D622" s="17" t="s">
        <v>12</v>
      </c>
      <c r="E622" s="57" t="s">
        <v>533</v>
      </c>
      <c r="F622" s="14"/>
      <c r="G622" s="18">
        <f>G623</f>
        <v>2519</v>
      </c>
      <c r="H622" s="18">
        <f t="shared" si="83"/>
        <v>0</v>
      </c>
      <c r="I622" s="18">
        <f t="shared" si="83"/>
        <v>0</v>
      </c>
      <c r="J622" s="18">
        <f t="shared" si="83"/>
        <v>0</v>
      </c>
      <c r="K622" s="18">
        <f t="shared" si="83"/>
        <v>0</v>
      </c>
      <c r="L622" s="18">
        <f t="shared" si="83"/>
        <v>0</v>
      </c>
      <c r="M622" s="18">
        <f t="shared" si="83"/>
        <v>0</v>
      </c>
      <c r="N622" s="18">
        <f t="shared" si="83"/>
        <v>0</v>
      </c>
      <c r="O622" s="18">
        <f t="shared" si="83"/>
        <v>0</v>
      </c>
      <c r="P622" s="18">
        <f t="shared" si="83"/>
        <v>0</v>
      </c>
      <c r="Q622" s="18">
        <f t="shared" si="83"/>
        <v>0</v>
      </c>
      <c r="R622" s="18">
        <f t="shared" si="83"/>
        <v>0</v>
      </c>
      <c r="S622" s="18">
        <f t="shared" si="83"/>
        <v>0</v>
      </c>
      <c r="T622" s="18">
        <f t="shared" si="83"/>
        <v>0</v>
      </c>
      <c r="U622" s="18">
        <f t="shared" si="83"/>
        <v>0</v>
      </c>
      <c r="V622" s="18">
        <f t="shared" si="83"/>
        <v>0</v>
      </c>
      <c r="W622" s="18">
        <f t="shared" si="83"/>
        <v>0</v>
      </c>
      <c r="X622" s="18">
        <f t="shared" si="83"/>
        <v>0</v>
      </c>
      <c r="Y622" s="18">
        <f t="shared" si="84"/>
        <v>0</v>
      </c>
    </row>
    <row r="623" spans="1:25" ht="39.75" customHeight="1" x14ac:dyDescent="0.2">
      <c r="A623" s="24" t="s">
        <v>87</v>
      </c>
      <c r="B623" s="21" t="s">
        <v>13</v>
      </c>
      <c r="C623" s="17" t="s">
        <v>16</v>
      </c>
      <c r="D623" s="17" t="s">
        <v>12</v>
      </c>
      <c r="E623" s="57" t="s">
        <v>533</v>
      </c>
      <c r="F623" s="14">
        <v>600</v>
      </c>
      <c r="G623" s="18">
        <f>G624</f>
        <v>2519</v>
      </c>
      <c r="H623" s="18">
        <f t="shared" si="83"/>
        <v>0</v>
      </c>
      <c r="I623" s="18">
        <f t="shared" si="83"/>
        <v>0</v>
      </c>
      <c r="J623" s="18">
        <f t="shared" si="83"/>
        <v>0</v>
      </c>
      <c r="K623" s="18">
        <f t="shared" si="83"/>
        <v>0</v>
      </c>
      <c r="L623" s="18">
        <f t="shared" si="83"/>
        <v>0</v>
      </c>
      <c r="M623" s="18">
        <f t="shared" si="83"/>
        <v>0</v>
      </c>
      <c r="N623" s="18">
        <f t="shared" si="83"/>
        <v>0</v>
      </c>
      <c r="O623" s="18">
        <f t="shared" si="83"/>
        <v>0</v>
      </c>
      <c r="P623" s="18">
        <f t="shared" si="83"/>
        <v>0</v>
      </c>
      <c r="Q623" s="18">
        <f t="shared" si="83"/>
        <v>0</v>
      </c>
      <c r="R623" s="18">
        <f t="shared" si="83"/>
        <v>0</v>
      </c>
      <c r="S623" s="18">
        <f t="shared" si="83"/>
        <v>0</v>
      </c>
      <c r="T623" s="18">
        <f t="shared" si="83"/>
        <v>0</v>
      </c>
      <c r="U623" s="18">
        <f t="shared" si="83"/>
        <v>0</v>
      </c>
      <c r="V623" s="18">
        <f t="shared" si="83"/>
        <v>0</v>
      </c>
      <c r="W623" s="18">
        <f t="shared" si="83"/>
        <v>0</v>
      </c>
      <c r="X623" s="18">
        <f t="shared" si="83"/>
        <v>0</v>
      </c>
      <c r="Y623" s="18">
        <f t="shared" si="84"/>
        <v>0</v>
      </c>
    </row>
    <row r="624" spans="1:25" x14ac:dyDescent="0.2">
      <c r="A624" s="24" t="s">
        <v>123</v>
      </c>
      <c r="B624" s="21" t="s">
        <v>13</v>
      </c>
      <c r="C624" s="17" t="s">
        <v>16</v>
      </c>
      <c r="D624" s="17" t="s">
        <v>12</v>
      </c>
      <c r="E624" s="57" t="s">
        <v>533</v>
      </c>
      <c r="F624" s="14">
        <v>620</v>
      </c>
      <c r="G624" s="18">
        <v>2519</v>
      </c>
      <c r="Y624" s="18">
        <v>0</v>
      </c>
    </row>
    <row r="625" spans="1:25" x14ac:dyDescent="0.2">
      <c r="A625" s="16" t="s">
        <v>323</v>
      </c>
      <c r="B625" s="21" t="s">
        <v>13</v>
      </c>
      <c r="C625" s="17" t="s">
        <v>16</v>
      </c>
      <c r="D625" s="17" t="s">
        <v>16</v>
      </c>
      <c r="E625" s="21"/>
      <c r="F625" s="21"/>
      <c r="G625" s="133">
        <f>G626+G632+G649+G654</f>
        <v>20815</v>
      </c>
      <c r="H625" s="133">
        <f t="shared" ref="H625:X625" si="85">H626+H632+H649</f>
        <v>0</v>
      </c>
      <c r="I625" s="133">
        <f t="shared" si="85"/>
        <v>0</v>
      </c>
      <c r="J625" s="133">
        <f t="shared" si="85"/>
        <v>0</v>
      </c>
      <c r="K625" s="133">
        <f t="shared" si="85"/>
        <v>0</v>
      </c>
      <c r="L625" s="133">
        <f t="shared" si="85"/>
        <v>0</v>
      </c>
      <c r="M625" s="133">
        <f t="shared" si="85"/>
        <v>0</v>
      </c>
      <c r="N625" s="133">
        <f t="shared" si="85"/>
        <v>0</v>
      </c>
      <c r="O625" s="133">
        <f t="shared" si="85"/>
        <v>0</v>
      </c>
      <c r="P625" s="133">
        <f t="shared" si="85"/>
        <v>0</v>
      </c>
      <c r="Q625" s="133">
        <f t="shared" si="85"/>
        <v>0</v>
      </c>
      <c r="R625" s="133">
        <f t="shared" si="85"/>
        <v>0</v>
      </c>
      <c r="S625" s="133">
        <f t="shared" si="85"/>
        <v>0</v>
      </c>
      <c r="T625" s="133">
        <f t="shared" si="85"/>
        <v>0</v>
      </c>
      <c r="U625" s="133">
        <f t="shared" si="85"/>
        <v>0</v>
      </c>
      <c r="V625" s="133">
        <f t="shared" si="85"/>
        <v>0</v>
      </c>
      <c r="W625" s="133">
        <f t="shared" si="85"/>
        <v>0</v>
      </c>
      <c r="X625" s="133">
        <f t="shared" si="85"/>
        <v>0</v>
      </c>
      <c r="Y625" s="133">
        <f>Y626+Y632+Y649+Y654</f>
        <v>21079</v>
      </c>
    </row>
    <row r="626" spans="1:25" ht="25.5" x14ac:dyDescent="0.2">
      <c r="A626" s="44" t="s">
        <v>555</v>
      </c>
      <c r="B626" s="21" t="s">
        <v>13</v>
      </c>
      <c r="C626" s="17" t="s">
        <v>16</v>
      </c>
      <c r="D626" s="17" t="s">
        <v>16</v>
      </c>
      <c r="E626" s="21" t="s">
        <v>188</v>
      </c>
      <c r="F626" s="21"/>
      <c r="G626" s="18">
        <f>G627</f>
        <v>10004</v>
      </c>
      <c r="Y626" s="18">
        <f>Y627</f>
        <v>10004</v>
      </c>
    </row>
    <row r="627" spans="1:25" ht="25.5" x14ac:dyDescent="0.2">
      <c r="A627" s="44" t="s">
        <v>180</v>
      </c>
      <c r="B627" s="21" t="s">
        <v>13</v>
      </c>
      <c r="C627" s="17" t="s">
        <v>16</v>
      </c>
      <c r="D627" s="17" t="s">
        <v>16</v>
      </c>
      <c r="E627" s="21" t="s">
        <v>181</v>
      </c>
      <c r="F627" s="21"/>
      <c r="G627" s="18">
        <f>G628</f>
        <v>10004</v>
      </c>
      <c r="Y627" s="18">
        <f>Y628</f>
        <v>10004</v>
      </c>
    </row>
    <row r="628" spans="1:25" ht="63.75" x14ac:dyDescent="0.2">
      <c r="A628" s="22" t="s">
        <v>342</v>
      </c>
      <c r="B628" s="21" t="s">
        <v>13</v>
      </c>
      <c r="C628" s="17" t="s">
        <v>16</v>
      </c>
      <c r="D628" s="17" t="s">
        <v>16</v>
      </c>
      <c r="E628" s="21" t="s">
        <v>182</v>
      </c>
      <c r="F628" s="21"/>
      <c r="G628" s="18">
        <f>G629</f>
        <v>10004</v>
      </c>
      <c r="Y628" s="18">
        <f>Y629</f>
        <v>10004</v>
      </c>
    </row>
    <row r="629" spans="1:25" ht="42.75" customHeight="1" x14ac:dyDescent="0.2">
      <c r="A629" s="24" t="s">
        <v>87</v>
      </c>
      <c r="B629" s="21" t="s">
        <v>13</v>
      </c>
      <c r="C629" s="17" t="s">
        <v>16</v>
      </c>
      <c r="D629" s="17" t="s">
        <v>16</v>
      </c>
      <c r="E629" s="21" t="s">
        <v>182</v>
      </c>
      <c r="F629" s="21" t="s">
        <v>73</v>
      </c>
      <c r="G629" s="18">
        <f>G630+G631</f>
        <v>10004</v>
      </c>
      <c r="H629" s="18">
        <f t="shared" ref="H629:Y629" si="86">H630+H631</f>
        <v>0</v>
      </c>
      <c r="I629" s="18">
        <f t="shared" si="86"/>
        <v>0</v>
      </c>
      <c r="J629" s="18">
        <f t="shared" si="86"/>
        <v>0</v>
      </c>
      <c r="K629" s="18">
        <f t="shared" si="86"/>
        <v>0</v>
      </c>
      <c r="L629" s="18">
        <f t="shared" si="86"/>
        <v>0</v>
      </c>
      <c r="M629" s="18">
        <f t="shared" si="86"/>
        <v>0</v>
      </c>
      <c r="N629" s="18">
        <f t="shared" si="86"/>
        <v>0</v>
      </c>
      <c r="O629" s="18">
        <f t="shared" si="86"/>
        <v>0</v>
      </c>
      <c r="P629" s="18">
        <f t="shared" si="86"/>
        <v>0</v>
      </c>
      <c r="Q629" s="18">
        <f t="shared" si="86"/>
        <v>0</v>
      </c>
      <c r="R629" s="18">
        <f t="shared" si="86"/>
        <v>0</v>
      </c>
      <c r="S629" s="18">
        <f t="shared" si="86"/>
        <v>0</v>
      </c>
      <c r="T629" s="18">
        <f t="shared" si="86"/>
        <v>0</v>
      </c>
      <c r="U629" s="18">
        <f t="shared" si="86"/>
        <v>0</v>
      </c>
      <c r="V629" s="18">
        <f t="shared" si="86"/>
        <v>0</v>
      </c>
      <c r="W629" s="18">
        <f t="shared" si="86"/>
        <v>0</v>
      </c>
      <c r="X629" s="18">
        <f t="shared" si="86"/>
        <v>0</v>
      </c>
      <c r="Y629" s="18">
        <f t="shared" si="86"/>
        <v>10004</v>
      </c>
    </row>
    <row r="630" spans="1:25" x14ac:dyDescent="0.2">
      <c r="A630" s="24" t="s">
        <v>123</v>
      </c>
      <c r="B630" s="21" t="s">
        <v>13</v>
      </c>
      <c r="C630" s="17" t="s">
        <v>16</v>
      </c>
      <c r="D630" s="17" t="s">
        <v>16</v>
      </c>
      <c r="E630" s="21" t="s">
        <v>182</v>
      </c>
      <c r="F630" s="21" t="s">
        <v>171</v>
      </c>
      <c r="G630" s="18">
        <v>9885</v>
      </c>
      <c r="Y630" s="18">
        <v>9885</v>
      </c>
    </row>
    <row r="631" spans="1:25" ht="38.25" x14ac:dyDescent="0.2">
      <c r="A631" s="24" t="s">
        <v>160</v>
      </c>
      <c r="B631" s="21" t="s">
        <v>13</v>
      </c>
      <c r="C631" s="17" t="s">
        <v>16</v>
      </c>
      <c r="D631" s="17" t="s">
        <v>16</v>
      </c>
      <c r="E631" s="21" t="s">
        <v>182</v>
      </c>
      <c r="F631" s="21" t="s">
        <v>159</v>
      </c>
      <c r="G631" s="18">
        <v>119</v>
      </c>
      <c r="Y631" s="18">
        <v>119</v>
      </c>
    </row>
    <row r="632" spans="1:25" ht="51" x14ac:dyDescent="0.2">
      <c r="A632" s="44" t="s">
        <v>558</v>
      </c>
      <c r="B632" s="21" t="s">
        <v>13</v>
      </c>
      <c r="C632" s="17" t="s">
        <v>16</v>
      </c>
      <c r="D632" s="17" t="s">
        <v>16</v>
      </c>
      <c r="E632" s="21" t="s">
        <v>168</v>
      </c>
      <c r="F632" s="21"/>
      <c r="G632" s="18">
        <f>G641+G633+G637</f>
        <v>10311</v>
      </c>
      <c r="Y632" s="18">
        <f>Y641+Y633+Y637</f>
        <v>10575</v>
      </c>
    </row>
    <row r="633" spans="1:25" ht="25.5" x14ac:dyDescent="0.2">
      <c r="A633" s="20" t="s">
        <v>189</v>
      </c>
      <c r="B633" s="21" t="s">
        <v>13</v>
      </c>
      <c r="C633" s="17" t="s">
        <v>16</v>
      </c>
      <c r="D633" s="17" t="s">
        <v>16</v>
      </c>
      <c r="E633" s="21" t="s">
        <v>187</v>
      </c>
      <c r="F633" s="21"/>
      <c r="G633" s="18">
        <f>G634</f>
        <v>9892</v>
      </c>
      <c r="Y633" s="18">
        <f>Y634</f>
        <v>10156</v>
      </c>
    </row>
    <row r="634" spans="1:25" ht="63.75" x14ac:dyDescent="0.2">
      <c r="A634" s="22" t="s">
        <v>351</v>
      </c>
      <c r="B634" s="21" t="s">
        <v>13</v>
      </c>
      <c r="C634" s="17" t="s">
        <v>16</v>
      </c>
      <c r="D634" s="17" t="s">
        <v>16</v>
      </c>
      <c r="E634" s="21" t="s">
        <v>190</v>
      </c>
      <c r="F634" s="21"/>
      <c r="G634" s="18">
        <f>G635</f>
        <v>9892</v>
      </c>
      <c r="Y634" s="18">
        <f>Y635</f>
        <v>10156</v>
      </c>
    </row>
    <row r="635" spans="1:25" ht="39" customHeight="1" x14ac:dyDescent="0.2">
      <c r="A635" s="24" t="s">
        <v>87</v>
      </c>
      <c r="B635" s="21" t="s">
        <v>13</v>
      </c>
      <c r="C635" s="17" t="s">
        <v>16</v>
      </c>
      <c r="D635" s="17" t="s">
        <v>16</v>
      </c>
      <c r="E635" s="21" t="s">
        <v>190</v>
      </c>
      <c r="F635" s="21" t="s">
        <v>73</v>
      </c>
      <c r="G635" s="18">
        <f>G636</f>
        <v>9892</v>
      </c>
      <c r="Y635" s="18">
        <f>Y636</f>
        <v>10156</v>
      </c>
    </row>
    <row r="636" spans="1:25" x14ac:dyDescent="0.2">
      <c r="A636" s="24" t="s">
        <v>123</v>
      </c>
      <c r="B636" s="21" t="s">
        <v>13</v>
      </c>
      <c r="C636" s="17" t="s">
        <v>16</v>
      </c>
      <c r="D636" s="17" t="s">
        <v>16</v>
      </c>
      <c r="E636" s="21" t="s">
        <v>190</v>
      </c>
      <c r="F636" s="21" t="s">
        <v>171</v>
      </c>
      <c r="G636" s="18">
        <f>9992-100</f>
        <v>9892</v>
      </c>
      <c r="Y636" s="18">
        <f>10256-100</f>
        <v>10156</v>
      </c>
    </row>
    <row r="637" spans="1:25" hidden="1" x14ac:dyDescent="0.2">
      <c r="A637" s="20"/>
      <c r="B637" s="21"/>
      <c r="C637" s="17"/>
      <c r="D637" s="17"/>
      <c r="E637" s="21"/>
      <c r="F637" s="21"/>
      <c r="G637" s="18"/>
      <c r="Y637" s="18"/>
    </row>
    <row r="638" spans="1:25" ht="100.15" hidden="1" customHeight="1" x14ac:dyDescent="0.2">
      <c r="A638" s="22"/>
      <c r="B638" s="21"/>
      <c r="C638" s="17"/>
      <c r="D638" s="17"/>
      <c r="E638" s="21"/>
      <c r="F638" s="21"/>
      <c r="G638" s="18"/>
      <c r="Y638" s="18"/>
    </row>
    <row r="639" spans="1:25" ht="45" hidden="1" customHeight="1" x14ac:dyDescent="0.2">
      <c r="A639" s="24"/>
      <c r="B639" s="21"/>
      <c r="C639" s="17"/>
      <c r="D639" s="17"/>
      <c r="E639" s="21"/>
      <c r="F639" s="21"/>
      <c r="G639" s="18"/>
      <c r="Y639" s="18"/>
    </row>
    <row r="640" spans="1:25" hidden="1" x14ac:dyDescent="0.2">
      <c r="A640" s="24"/>
      <c r="B640" s="21"/>
      <c r="C640" s="17"/>
      <c r="D640" s="17"/>
      <c r="E640" s="21"/>
      <c r="F640" s="21"/>
      <c r="G640" s="18"/>
      <c r="Y640" s="18"/>
    </row>
    <row r="641" spans="1:25" ht="25.5" x14ac:dyDescent="0.2">
      <c r="A641" s="44" t="s">
        <v>180</v>
      </c>
      <c r="B641" s="21" t="s">
        <v>13</v>
      </c>
      <c r="C641" s="17" t="s">
        <v>16</v>
      </c>
      <c r="D641" s="17" t="s">
        <v>16</v>
      </c>
      <c r="E641" s="21" t="s">
        <v>183</v>
      </c>
      <c r="F641" s="21"/>
      <c r="G641" s="18">
        <f>G642</f>
        <v>419</v>
      </c>
      <c r="Y641" s="18">
        <f>Y642</f>
        <v>419</v>
      </c>
    </row>
    <row r="642" spans="1:25" ht="63.75" x14ac:dyDescent="0.2">
      <c r="A642" s="22" t="s">
        <v>351</v>
      </c>
      <c r="B642" s="21" t="s">
        <v>13</v>
      </c>
      <c r="C642" s="17" t="s">
        <v>16</v>
      </c>
      <c r="D642" s="17" t="s">
        <v>16</v>
      </c>
      <c r="E642" s="21" t="s">
        <v>184</v>
      </c>
      <c r="F642" s="21"/>
      <c r="G642" s="18">
        <f>G643</f>
        <v>419</v>
      </c>
      <c r="Y642" s="18">
        <f>Y643</f>
        <v>419</v>
      </c>
    </row>
    <row r="643" spans="1:25" ht="39.75" customHeight="1" x14ac:dyDescent="0.2">
      <c r="A643" s="24" t="s">
        <v>87</v>
      </c>
      <c r="B643" s="21" t="s">
        <v>13</v>
      </c>
      <c r="C643" s="17" t="s">
        <v>16</v>
      </c>
      <c r="D643" s="17" t="s">
        <v>16</v>
      </c>
      <c r="E643" s="21" t="s">
        <v>184</v>
      </c>
      <c r="F643" s="21" t="s">
        <v>73</v>
      </c>
      <c r="G643" s="18">
        <f>G644</f>
        <v>419</v>
      </c>
      <c r="Y643" s="18">
        <f>Y644</f>
        <v>419</v>
      </c>
    </row>
    <row r="644" spans="1:25" x14ac:dyDescent="0.2">
      <c r="A644" s="24" t="s">
        <v>123</v>
      </c>
      <c r="B644" s="21" t="s">
        <v>13</v>
      </c>
      <c r="C644" s="17" t="s">
        <v>16</v>
      </c>
      <c r="D644" s="17" t="s">
        <v>16</v>
      </c>
      <c r="E644" s="21" t="s">
        <v>184</v>
      </c>
      <c r="F644" s="21" t="s">
        <v>171</v>
      </c>
      <c r="G644" s="18">
        <v>419</v>
      </c>
      <c r="Y644" s="18">
        <v>419</v>
      </c>
    </row>
    <row r="645" spans="1:25" ht="63.75" hidden="1" x14ac:dyDescent="0.2">
      <c r="A645" s="44" t="s">
        <v>75</v>
      </c>
      <c r="B645" s="21" t="s">
        <v>13</v>
      </c>
      <c r="C645" s="17" t="s">
        <v>16</v>
      </c>
      <c r="D645" s="17" t="s">
        <v>16</v>
      </c>
      <c r="E645" s="21" t="s">
        <v>74</v>
      </c>
      <c r="F645" s="21"/>
      <c r="G645" s="18">
        <f>G646</f>
        <v>946</v>
      </c>
      <c r="Y645" s="18">
        <f>Y646</f>
        <v>946</v>
      </c>
    </row>
    <row r="646" spans="1:25" ht="51" hidden="1" x14ac:dyDescent="0.2">
      <c r="A646" s="23" t="s">
        <v>87</v>
      </c>
      <c r="B646" s="21" t="s">
        <v>13</v>
      </c>
      <c r="C646" s="17" t="s">
        <v>16</v>
      </c>
      <c r="D646" s="17" t="s">
        <v>16</v>
      </c>
      <c r="E646" s="21" t="s">
        <v>74</v>
      </c>
      <c r="F646" s="14">
        <v>600</v>
      </c>
      <c r="G646" s="18">
        <v>946</v>
      </c>
      <c r="Y646" s="18">
        <v>946</v>
      </c>
    </row>
    <row r="647" spans="1:25" ht="89.25" hidden="1" x14ac:dyDescent="0.2">
      <c r="A647" s="22" t="s">
        <v>72</v>
      </c>
      <c r="B647" s="21" t="s">
        <v>13</v>
      </c>
      <c r="C647" s="17" t="s">
        <v>16</v>
      </c>
      <c r="D647" s="17" t="s">
        <v>16</v>
      </c>
      <c r="E647" s="18" t="s">
        <v>71</v>
      </c>
      <c r="F647" s="14"/>
      <c r="G647" s="18">
        <f>G648</f>
        <v>12327</v>
      </c>
      <c r="Y647" s="18">
        <f>Y648</f>
        <v>12327</v>
      </c>
    </row>
    <row r="648" spans="1:25" ht="51" hidden="1" x14ac:dyDescent="0.2">
      <c r="A648" s="23" t="s">
        <v>87</v>
      </c>
      <c r="B648" s="21" t="s">
        <v>13</v>
      </c>
      <c r="C648" s="17" t="s">
        <v>16</v>
      </c>
      <c r="D648" s="17" t="s">
        <v>16</v>
      </c>
      <c r="E648" s="18" t="s">
        <v>71</v>
      </c>
      <c r="F648" s="14">
        <v>600</v>
      </c>
      <c r="G648" s="18">
        <f>7883+4444</f>
        <v>12327</v>
      </c>
      <c r="Y648" s="18">
        <f>7883+4444</f>
        <v>12327</v>
      </c>
    </row>
    <row r="649" spans="1:25" ht="51" x14ac:dyDescent="0.2">
      <c r="A649" s="144" t="s">
        <v>554</v>
      </c>
      <c r="B649" s="21" t="s">
        <v>13</v>
      </c>
      <c r="C649" s="145" t="s">
        <v>16</v>
      </c>
      <c r="D649" s="145" t="s">
        <v>16</v>
      </c>
      <c r="E649" s="146" t="s">
        <v>428</v>
      </c>
      <c r="F649" s="147"/>
      <c r="G649" s="18">
        <f>G650</f>
        <v>400</v>
      </c>
      <c r="H649" s="18">
        <f t="shared" ref="H649:Y652" si="87">H650</f>
        <v>0</v>
      </c>
      <c r="I649" s="18">
        <f t="shared" si="87"/>
        <v>0</v>
      </c>
      <c r="J649" s="18">
        <f t="shared" si="87"/>
        <v>0</v>
      </c>
      <c r="K649" s="18">
        <f t="shared" si="87"/>
        <v>0</v>
      </c>
      <c r="L649" s="18">
        <f t="shared" si="87"/>
        <v>0</v>
      </c>
      <c r="M649" s="18">
        <f t="shared" si="87"/>
        <v>0</v>
      </c>
      <c r="N649" s="18">
        <f t="shared" si="87"/>
        <v>0</v>
      </c>
      <c r="O649" s="18">
        <f t="shared" si="87"/>
        <v>0</v>
      </c>
      <c r="P649" s="18">
        <f t="shared" si="87"/>
        <v>0</v>
      </c>
      <c r="Q649" s="18">
        <f t="shared" si="87"/>
        <v>0</v>
      </c>
      <c r="R649" s="18">
        <f t="shared" si="87"/>
        <v>0</v>
      </c>
      <c r="S649" s="18">
        <f t="shared" si="87"/>
        <v>0</v>
      </c>
      <c r="T649" s="18">
        <f t="shared" si="87"/>
        <v>0</v>
      </c>
      <c r="U649" s="18">
        <f t="shared" si="87"/>
        <v>0</v>
      </c>
      <c r="V649" s="18">
        <f t="shared" si="87"/>
        <v>0</v>
      </c>
      <c r="W649" s="18">
        <f t="shared" si="87"/>
        <v>0</v>
      </c>
      <c r="X649" s="18">
        <f t="shared" si="87"/>
        <v>0</v>
      </c>
      <c r="Y649" s="18">
        <f t="shared" si="87"/>
        <v>400</v>
      </c>
    </row>
    <row r="650" spans="1:25" ht="63.75" x14ac:dyDescent="0.2">
      <c r="A650" s="144" t="s">
        <v>455</v>
      </c>
      <c r="B650" s="21" t="s">
        <v>13</v>
      </c>
      <c r="C650" s="145" t="s">
        <v>16</v>
      </c>
      <c r="D650" s="145" t="s">
        <v>16</v>
      </c>
      <c r="E650" s="146" t="s">
        <v>486</v>
      </c>
      <c r="F650" s="147"/>
      <c r="G650" s="18">
        <f>G651</f>
        <v>400</v>
      </c>
      <c r="H650" s="18">
        <f t="shared" si="87"/>
        <v>0</v>
      </c>
      <c r="I650" s="18">
        <f t="shared" si="87"/>
        <v>0</v>
      </c>
      <c r="J650" s="18">
        <f t="shared" si="87"/>
        <v>0</v>
      </c>
      <c r="K650" s="18">
        <f t="shared" si="87"/>
        <v>0</v>
      </c>
      <c r="L650" s="18">
        <f t="shared" si="87"/>
        <v>0</v>
      </c>
      <c r="M650" s="18">
        <f t="shared" si="87"/>
        <v>0</v>
      </c>
      <c r="N650" s="18">
        <f t="shared" si="87"/>
        <v>0</v>
      </c>
      <c r="O650" s="18">
        <f t="shared" si="87"/>
        <v>0</v>
      </c>
      <c r="P650" s="18">
        <f t="shared" si="87"/>
        <v>0</v>
      </c>
      <c r="Q650" s="18">
        <f t="shared" si="87"/>
        <v>0</v>
      </c>
      <c r="R650" s="18">
        <f t="shared" si="87"/>
        <v>0</v>
      </c>
      <c r="S650" s="18">
        <f t="shared" si="87"/>
        <v>0</v>
      </c>
      <c r="T650" s="18">
        <f t="shared" si="87"/>
        <v>0</v>
      </c>
      <c r="U650" s="18">
        <f t="shared" si="87"/>
        <v>0</v>
      </c>
      <c r="V650" s="18">
        <f t="shared" si="87"/>
        <v>0</v>
      </c>
      <c r="W650" s="18">
        <f t="shared" si="87"/>
        <v>0</v>
      </c>
      <c r="X650" s="18">
        <f t="shared" si="87"/>
        <v>0</v>
      </c>
      <c r="Y650" s="18">
        <f t="shared" si="87"/>
        <v>400</v>
      </c>
    </row>
    <row r="651" spans="1:25" ht="38.25" x14ac:dyDescent="0.2">
      <c r="A651" s="144" t="s">
        <v>427</v>
      </c>
      <c r="B651" s="21" t="s">
        <v>13</v>
      </c>
      <c r="C651" s="145" t="s">
        <v>16</v>
      </c>
      <c r="D651" s="145" t="s">
        <v>16</v>
      </c>
      <c r="E651" s="146" t="s">
        <v>487</v>
      </c>
      <c r="F651" s="147"/>
      <c r="G651" s="18">
        <f>G652</f>
        <v>400</v>
      </c>
      <c r="H651" s="18">
        <f t="shared" si="87"/>
        <v>0</v>
      </c>
      <c r="I651" s="18">
        <f t="shared" si="87"/>
        <v>0</v>
      </c>
      <c r="J651" s="18">
        <f t="shared" si="87"/>
        <v>0</v>
      </c>
      <c r="K651" s="18">
        <f t="shared" si="87"/>
        <v>0</v>
      </c>
      <c r="L651" s="18">
        <f t="shared" si="87"/>
        <v>0</v>
      </c>
      <c r="M651" s="18">
        <f t="shared" si="87"/>
        <v>0</v>
      </c>
      <c r="N651" s="18">
        <f t="shared" si="87"/>
        <v>0</v>
      </c>
      <c r="O651" s="18">
        <f t="shared" si="87"/>
        <v>0</v>
      </c>
      <c r="P651" s="18">
        <f t="shared" si="87"/>
        <v>0</v>
      </c>
      <c r="Q651" s="18">
        <f t="shared" si="87"/>
        <v>0</v>
      </c>
      <c r="R651" s="18">
        <f t="shared" si="87"/>
        <v>0</v>
      </c>
      <c r="S651" s="18">
        <f t="shared" si="87"/>
        <v>0</v>
      </c>
      <c r="T651" s="18">
        <f t="shared" si="87"/>
        <v>0</v>
      </c>
      <c r="U651" s="18">
        <f t="shared" si="87"/>
        <v>0</v>
      </c>
      <c r="V651" s="18">
        <f t="shared" si="87"/>
        <v>0</v>
      </c>
      <c r="W651" s="18">
        <f t="shared" si="87"/>
        <v>0</v>
      </c>
      <c r="X651" s="18">
        <f t="shared" si="87"/>
        <v>0</v>
      </c>
      <c r="Y651" s="18">
        <f t="shared" si="87"/>
        <v>400</v>
      </c>
    </row>
    <row r="652" spans="1:25" ht="42" customHeight="1" x14ac:dyDescent="0.2">
      <c r="A652" s="148" t="s">
        <v>87</v>
      </c>
      <c r="B652" s="21" t="s">
        <v>13</v>
      </c>
      <c r="C652" s="145" t="s">
        <v>16</v>
      </c>
      <c r="D652" s="145" t="s">
        <v>16</v>
      </c>
      <c r="E652" s="146" t="s">
        <v>487</v>
      </c>
      <c r="F652" s="147">
        <v>600</v>
      </c>
      <c r="G652" s="18">
        <f>G653</f>
        <v>400</v>
      </c>
      <c r="H652" s="18">
        <f t="shared" si="87"/>
        <v>0</v>
      </c>
      <c r="I652" s="18">
        <f t="shared" si="87"/>
        <v>0</v>
      </c>
      <c r="J652" s="18">
        <f t="shared" si="87"/>
        <v>0</v>
      </c>
      <c r="K652" s="18">
        <f t="shared" si="87"/>
        <v>0</v>
      </c>
      <c r="L652" s="18">
        <f t="shared" si="87"/>
        <v>0</v>
      </c>
      <c r="M652" s="18">
        <f t="shared" si="87"/>
        <v>0</v>
      </c>
      <c r="N652" s="18">
        <f t="shared" si="87"/>
        <v>0</v>
      </c>
      <c r="O652" s="18">
        <f t="shared" si="87"/>
        <v>0</v>
      </c>
      <c r="P652" s="18">
        <f t="shared" si="87"/>
        <v>0</v>
      </c>
      <c r="Q652" s="18">
        <f t="shared" si="87"/>
        <v>0</v>
      </c>
      <c r="R652" s="18">
        <f t="shared" si="87"/>
        <v>0</v>
      </c>
      <c r="S652" s="18">
        <f t="shared" si="87"/>
        <v>0</v>
      </c>
      <c r="T652" s="18">
        <f t="shared" si="87"/>
        <v>0</v>
      </c>
      <c r="U652" s="18">
        <f t="shared" si="87"/>
        <v>0</v>
      </c>
      <c r="V652" s="18">
        <f t="shared" si="87"/>
        <v>0</v>
      </c>
      <c r="W652" s="18">
        <f t="shared" si="87"/>
        <v>0</v>
      </c>
      <c r="X652" s="18">
        <f t="shared" si="87"/>
        <v>0</v>
      </c>
      <c r="Y652" s="18">
        <f t="shared" si="87"/>
        <v>400</v>
      </c>
    </row>
    <row r="653" spans="1:25" ht="39.75" customHeight="1" x14ac:dyDescent="0.2">
      <c r="A653" s="148" t="s">
        <v>317</v>
      </c>
      <c r="B653" s="21" t="s">
        <v>13</v>
      </c>
      <c r="C653" s="145" t="s">
        <v>16</v>
      </c>
      <c r="D653" s="145" t="s">
        <v>16</v>
      </c>
      <c r="E653" s="146" t="s">
        <v>487</v>
      </c>
      <c r="F653" s="147">
        <v>630</v>
      </c>
      <c r="G653" s="18">
        <v>400</v>
      </c>
      <c r="Y653" s="18">
        <v>400</v>
      </c>
    </row>
    <row r="654" spans="1:25" ht="38.25" x14ac:dyDescent="0.2">
      <c r="A654" s="144" t="s">
        <v>468</v>
      </c>
      <c r="B654" s="21" t="s">
        <v>13</v>
      </c>
      <c r="C654" s="145" t="s">
        <v>16</v>
      </c>
      <c r="D654" s="145" t="s">
        <v>16</v>
      </c>
      <c r="E654" s="149" t="s">
        <v>470</v>
      </c>
      <c r="F654" s="147"/>
      <c r="G654" s="18">
        <f>G655</f>
        <v>100</v>
      </c>
      <c r="Y654" s="18">
        <f>Y655</f>
        <v>100</v>
      </c>
    </row>
    <row r="655" spans="1:25" ht="51" x14ac:dyDescent="0.2">
      <c r="A655" s="150" t="s">
        <v>469</v>
      </c>
      <c r="B655" s="21" t="s">
        <v>13</v>
      </c>
      <c r="C655" s="145" t="s">
        <v>16</v>
      </c>
      <c r="D655" s="145" t="s">
        <v>16</v>
      </c>
      <c r="E655" s="149" t="s">
        <v>471</v>
      </c>
      <c r="F655" s="147"/>
      <c r="G655" s="18">
        <f>G656</f>
        <v>100</v>
      </c>
      <c r="Y655" s="18">
        <f>Y656</f>
        <v>100</v>
      </c>
    </row>
    <row r="656" spans="1:25" ht="63.75" x14ac:dyDescent="0.2">
      <c r="A656" s="151" t="s">
        <v>351</v>
      </c>
      <c r="B656" s="21" t="s">
        <v>13</v>
      </c>
      <c r="C656" s="145" t="s">
        <v>16</v>
      </c>
      <c r="D656" s="145" t="s">
        <v>16</v>
      </c>
      <c r="E656" s="149" t="s">
        <v>472</v>
      </c>
      <c r="F656" s="147"/>
      <c r="G656" s="18">
        <f>G657</f>
        <v>100</v>
      </c>
      <c r="Y656" s="18">
        <f>Y657</f>
        <v>100</v>
      </c>
    </row>
    <row r="657" spans="1:25" ht="51" x14ac:dyDescent="0.2">
      <c r="A657" s="139" t="s">
        <v>87</v>
      </c>
      <c r="B657" s="21" t="s">
        <v>13</v>
      </c>
      <c r="C657" s="145" t="s">
        <v>16</v>
      </c>
      <c r="D657" s="145" t="s">
        <v>16</v>
      </c>
      <c r="E657" s="149" t="s">
        <v>472</v>
      </c>
      <c r="F657" s="147">
        <v>600</v>
      </c>
      <c r="G657" s="18">
        <f>G658</f>
        <v>100</v>
      </c>
      <c r="Y657" s="18">
        <f>Y658</f>
        <v>100</v>
      </c>
    </row>
    <row r="658" spans="1:25" x14ac:dyDescent="0.2">
      <c r="A658" s="139" t="s">
        <v>123</v>
      </c>
      <c r="B658" s="21" t="s">
        <v>13</v>
      </c>
      <c r="C658" s="145" t="s">
        <v>16</v>
      </c>
      <c r="D658" s="145" t="s">
        <v>16</v>
      </c>
      <c r="E658" s="149" t="s">
        <v>472</v>
      </c>
      <c r="F658" s="147">
        <v>620</v>
      </c>
      <c r="G658" s="18">
        <v>100</v>
      </c>
      <c r="Y658" s="18">
        <v>100</v>
      </c>
    </row>
    <row r="659" spans="1:25" ht="25.5" x14ac:dyDescent="0.2">
      <c r="A659" s="38" t="s">
        <v>19</v>
      </c>
      <c r="B659" s="21" t="s">
        <v>13</v>
      </c>
      <c r="C659" s="17" t="s">
        <v>16</v>
      </c>
      <c r="D659" s="17" t="s">
        <v>20</v>
      </c>
      <c r="E659" s="21"/>
      <c r="F659" s="21"/>
      <c r="G659" s="133">
        <f>G660+G678</f>
        <v>19897</v>
      </c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33">
        <f>Y660+Y678</f>
        <v>20269</v>
      </c>
    </row>
    <row r="660" spans="1:25" ht="25.5" x14ac:dyDescent="0.2">
      <c r="A660" s="44" t="s">
        <v>556</v>
      </c>
      <c r="B660" s="21" t="s">
        <v>13</v>
      </c>
      <c r="C660" s="17" t="s">
        <v>16</v>
      </c>
      <c r="D660" s="17" t="s">
        <v>20</v>
      </c>
      <c r="E660" s="21" t="s">
        <v>188</v>
      </c>
      <c r="F660" s="21"/>
      <c r="G660" s="18">
        <f>G661+G667+G670</f>
        <v>19897</v>
      </c>
      <c r="Y660" s="18">
        <f>Y661+Y667+Y670</f>
        <v>20269</v>
      </c>
    </row>
    <row r="661" spans="1:25" ht="80.25" customHeight="1" x14ac:dyDescent="0.2">
      <c r="A661" s="22" t="s">
        <v>221</v>
      </c>
      <c r="B661" s="21" t="s">
        <v>13</v>
      </c>
      <c r="C661" s="17" t="s">
        <v>16</v>
      </c>
      <c r="D661" s="17" t="s">
        <v>20</v>
      </c>
      <c r="E661" s="21" t="s">
        <v>219</v>
      </c>
      <c r="F661" s="14"/>
      <c r="G661" s="18">
        <f>G662</f>
        <v>2450</v>
      </c>
      <c r="Y661" s="18">
        <f>Y662</f>
        <v>2514</v>
      </c>
    </row>
    <row r="662" spans="1:25" ht="76.5" x14ac:dyDescent="0.2">
      <c r="A662" s="22" t="s">
        <v>352</v>
      </c>
      <c r="B662" s="21" t="s">
        <v>13</v>
      </c>
      <c r="C662" s="17" t="s">
        <v>16</v>
      </c>
      <c r="D662" s="17" t="s">
        <v>20</v>
      </c>
      <c r="E662" s="21" t="s">
        <v>220</v>
      </c>
      <c r="F662" s="14"/>
      <c r="G662" s="18">
        <f>G663+G665</f>
        <v>2450</v>
      </c>
      <c r="Y662" s="18">
        <f>Y663+Y665</f>
        <v>2514</v>
      </c>
    </row>
    <row r="663" spans="1:25" ht="89.25" x14ac:dyDescent="0.2">
      <c r="A663" s="23" t="s">
        <v>88</v>
      </c>
      <c r="B663" s="21" t="s">
        <v>13</v>
      </c>
      <c r="C663" s="17" t="s">
        <v>16</v>
      </c>
      <c r="D663" s="17" t="s">
        <v>20</v>
      </c>
      <c r="E663" s="21" t="s">
        <v>220</v>
      </c>
      <c r="F663" s="14">
        <v>100</v>
      </c>
      <c r="G663" s="18">
        <f>G664</f>
        <v>2433</v>
      </c>
      <c r="Y663" s="18">
        <f>Y664</f>
        <v>2497</v>
      </c>
    </row>
    <row r="664" spans="1:25" ht="25.5" x14ac:dyDescent="0.2">
      <c r="A664" s="23" t="s">
        <v>111</v>
      </c>
      <c r="B664" s="21" t="s">
        <v>13</v>
      </c>
      <c r="C664" s="17" t="s">
        <v>16</v>
      </c>
      <c r="D664" s="17" t="s">
        <v>20</v>
      </c>
      <c r="E664" s="21" t="s">
        <v>220</v>
      </c>
      <c r="F664" s="14">
        <v>110</v>
      </c>
      <c r="G664" s="18">
        <v>2433</v>
      </c>
      <c r="Y664" s="18">
        <v>2497</v>
      </c>
    </row>
    <row r="665" spans="1:25" ht="38.25" x14ac:dyDescent="0.2">
      <c r="A665" s="23" t="s">
        <v>312</v>
      </c>
      <c r="B665" s="21" t="s">
        <v>13</v>
      </c>
      <c r="C665" s="17" t="s">
        <v>16</v>
      </c>
      <c r="D665" s="17" t="s">
        <v>20</v>
      </c>
      <c r="E665" s="21" t="s">
        <v>220</v>
      </c>
      <c r="F665" s="14">
        <v>200</v>
      </c>
      <c r="G665" s="18">
        <f>G666</f>
        <v>17</v>
      </c>
      <c r="Y665" s="18">
        <f>Y666</f>
        <v>17</v>
      </c>
    </row>
    <row r="666" spans="1:25" ht="38.25" x14ac:dyDescent="0.2">
      <c r="A666" s="23" t="s">
        <v>313</v>
      </c>
      <c r="B666" s="21" t="s">
        <v>13</v>
      </c>
      <c r="C666" s="17" t="s">
        <v>16</v>
      </c>
      <c r="D666" s="17" t="s">
        <v>20</v>
      </c>
      <c r="E666" s="21" t="s">
        <v>220</v>
      </c>
      <c r="F666" s="14">
        <v>240</v>
      </c>
      <c r="G666" s="18">
        <v>17</v>
      </c>
      <c r="Y666" s="18">
        <v>17</v>
      </c>
    </row>
    <row r="667" spans="1:25" hidden="1" x14ac:dyDescent="0.2">
      <c r="A667" s="40"/>
      <c r="B667" s="21"/>
      <c r="C667" s="17"/>
      <c r="D667" s="17"/>
      <c r="E667" s="21"/>
      <c r="F667" s="14"/>
      <c r="G667" s="18"/>
      <c r="Y667" s="18"/>
    </row>
    <row r="668" spans="1:25" hidden="1" x14ac:dyDescent="0.2">
      <c r="A668" s="23"/>
      <c r="B668" s="21"/>
      <c r="C668" s="17"/>
      <c r="D668" s="17"/>
      <c r="E668" s="21"/>
      <c r="F668" s="14"/>
      <c r="G668" s="18"/>
      <c r="Y668" s="18"/>
    </row>
    <row r="669" spans="1:25" hidden="1" x14ac:dyDescent="0.2">
      <c r="A669" s="23"/>
      <c r="B669" s="21"/>
      <c r="C669" s="17"/>
      <c r="D669" s="17"/>
      <c r="E669" s="21"/>
      <c r="F669" s="14"/>
      <c r="G669" s="18"/>
      <c r="Y669" s="18"/>
    </row>
    <row r="670" spans="1:25" ht="96.6" customHeight="1" x14ac:dyDescent="0.2">
      <c r="A670" s="44" t="s">
        <v>353</v>
      </c>
      <c r="B670" s="21" t="s">
        <v>13</v>
      </c>
      <c r="C670" s="17" t="s">
        <v>16</v>
      </c>
      <c r="D670" s="17" t="s">
        <v>20</v>
      </c>
      <c r="E670" s="21" t="s">
        <v>185</v>
      </c>
      <c r="F670" s="21"/>
      <c r="G670" s="18">
        <f>G671</f>
        <v>17447</v>
      </c>
      <c r="Y670" s="18">
        <f>Y671</f>
        <v>17755</v>
      </c>
    </row>
    <row r="671" spans="1:25" ht="69.75" customHeight="1" x14ac:dyDescent="0.2">
      <c r="A671" s="40" t="s">
        <v>342</v>
      </c>
      <c r="B671" s="21" t="s">
        <v>13</v>
      </c>
      <c r="C671" s="17" t="s">
        <v>16</v>
      </c>
      <c r="D671" s="17" t="s">
        <v>20</v>
      </c>
      <c r="E671" s="21" t="s">
        <v>186</v>
      </c>
      <c r="F671" s="21"/>
      <c r="G671" s="18">
        <f>G672+G674+G676</f>
        <v>17447</v>
      </c>
      <c r="Y671" s="18">
        <f>Y672+Y674+Y676</f>
        <v>17755</v>
      </c>
    </row>
    <row r="672" spans="1:25" ht="94.9" customHeight="1" x14ac:dyDescent="0.2">
      <c r="A672" s="23" t="s">
        <v>88</v>
      </c>
      <c r="B672" s="21" t="s">
        <v>13</v>
      </c>
      <c r="C672" s="17" t="s">
        <v>16</v>
      </c>
      <c r="D672" s="17" t="s">
        <v>20</v>
      </c>
      <c r="E672" s="21" t="s">
        <v>186</v>
      </c>
      <c r="F672" s="14">
        <v>100</v>
      </c>
      <c r="G672" s="18">
        <f>G673</f>
        <v>15129</v>
      </c>
      <c r="Y672" s="18">
        <f>Y673</f>
        <v>15580</v>
      </c>
    </row>
    <row r="673" spans="1:25" ht="30" customHeight="1" x14ac:dyDescent="0.2">
      <c r="A673" s="23" t="s">
        <v>111</v>
      </c>
      <c r="B673" s="21" t="s">
        <v>13</v>
      </c>
      <c r="C673" s="17" t="s">
        <v>16</v>
      </c>
      <c r="D673" s="17" t="s">
        <v>20</v>
      </c>
      <c r="E673" s="21" t="s">
        <v>186</v>
      </c>
      <c r="F673" s="14">
        <v>110</v>
      </c>
      <c r="G673" s="18">
        <v>15129</v>
      </c>
      <c r="Y673" s="18">
        <v>15580</v>
      </c>
    </row>
    <row r="674" spans="1:25" ht="43.15" customHeight="1" x14ac:dyDescent="0.2">
      <c r="A674" s="23" t="s">
        <v>312</v>
      </c>
      <c r="B674" s="21" t="s">
        <v>13</v>
      </c>
      <c r="C674" s="17" t="s">
        <v>16</v>
      </c>
      <c r="D674" s="17" t="s">
        <v>20</v>
      </c>
      <c r="E674" s="21" t="s">
        <v>186</v>
      </c>
      <c r="F674" s="14">
        <v>200</v>
      </c>
      <c r="G674" s="18">
        <f>G675</f>
        <v>2298</v>
      </c>
      <c r="Y674" s="18">
        <f>Y675</f>
        <v>2155</v>
      </c>
    </row>
    <row r="675" spans="1:25" ht="38.25" x14ac:dyDescent="0.2">
      <c r="A675" s="23" t="s">
        <v>313</v>
      </c>
      <c r="B675" s="21" t="s">
        <v>13</v>
      </c>
      <c r="C675" s="17" t="s">
        <v>16</v>
      </c>
      <c r="D675" s="17" t="s">
        <v>20</v>
      </c>
      <c r="E675" s="21" t="s">
        <v>186</v>
      </c>
      <c r="F675" s="14">
        <v>240</v>
      </c>
      <c r="G675" s="18">
        <v>2298</v>
      </c>
      <c r="Y675" s="18">
        <v>2155</v>
      </c>
    </row>
    <row r="676" spans="1:25" x14ac:dyDescent="0.2">
      <c r="A676" s="23" t="s">
        <v>66</v>
      </c>
      <c r="B676" s="21" t="s">
        <v>13</v>
      </c>
      <c r="C676" s="17" t="s">
        <v>16</v>
      </c>
      <c r="D676" s="17" t="s">
        <v>20</v>
      </c>
      <c r="E676" s="21" t="s">
        <v>186</v>
      </c>
      <c r="F676" s="14">
        <v>800</v>
      </c>
      <c r="G676" s="18">
        <f>G677</f>
        <v>20</v>
      </c>
      <c r="Y676" s="18">
        <f>Y677</f>
        <v>20</v>
      </c>
    </row>
    <row r="677" spans="1:25" ht="25.5" x14ac:dyDescent="0.2">
      <c r="A677" s="23" t="s">
        <v>107</v>
      </c>
      <c r="B677" s="21" t="s">
        <v>13</v>
      </c>
      <c r="C677" s="17" t="s">
        <v>16</v>
      </c>
      <c r="D677" s="17" t="s">
        <v>20</v>
      </c>
      <c r="E677" s="21" t="s">
        <v>186</v>
      </c>
      <c r="F677" s="14">
        <v>850</v>
      </c>
      <c r="G677" s="18">
        <v>20</v>
      </c>
      <c r="Y677" s="18">
        <v>20</v>
      </c>
    </row>
    <row r="678" spans="1:25" hidden="1" x14ac:dyDescent="0.2">
      <c r="A678" s="44"/>
      <c r="B678" s="21"/>
      <c r="C678" s="17"/>
      <c r="D678" s="17"/>
      <c r="E678" s="21"/>
      <c r="F678" s="14"/>
      <c r="G678" s="18"/>
      <c r="Y678" s="18"/>
    </row>
    <row r="679" spans="1:25" hidden="1" x14ac:dyDescent="0.2">
      <c r="A679" s="44"/>
      <c r="B679" s="21"/>
      <c r="C679" s="17"/>
      <c r="D679" s="17"/>
      <c r="E679" s="21"/>
      <c r="F679" s="14"/>
      <c r="G679" s="18"/>
      <c r="Y679" s="18"/>
    </row>
    <row r="680" spans="1:25" hidden="1" x14ac:dyDescent="0.2">
      <c r="A680" s="40"/>
      <c r="B680" s="21"/>
      <c r="C680" s="17"/>
      <c r="D680" s="17"/>
      <c r="E680" s="21"/>
      <c r="F680" s="14"/>
      <c r="G680" s="18"/>
      <c r="Y680" s="18"/>
    </row>
    <row r="681" spans="1:25" hidden="1" x14ac:dyDescent="0.2">
      <c r="A681" s="23"/>
      <c r="B681" s="21"/>
      <c r="C681" s="17"/>
      <c r="D681" s="17"/>
      <c r="E681" s="21"/>
      <c r="F681" s="14"/>
      <c r="G681" s="18"/>
      <c r="Y681" s="18"/>
    </row>
    <row r="682" spans="1:25" hidden="1" x14ac:dyDescent="0.2">
      <c r="A682" s="24"/>
      <c r="B682" s="21"/>
      <c r="C682" s="17"/>
      <c r="D682" s="17"/>
      <c r="E682" s="21"/>
      <c r="F682" s="14"/>
      <c r="G682" s="18"/>
      <c r="Y682" s="18"/>
    </row>
    <row r="683" spans="1:25" x14ac:dyDescent="0.2">
      <c r="A683" s="38" t="s">
        <v>93</v>
      </c>
      <c r="B683" s="21" t="s">
        <v>13</v>
      </c>
      <c r="C683" s="17" t="s">
        <v>21</v>
      </c>
      <c r="D683" s="17" t="s">
        <v>17</v>
      </c>
      <c r="E683" s="21"/>
      <c r="F683" s="21"/>
      <c r="G683" s="18">
        <f>G684+G713</f>
        <v>127545</v>
      </c>
      <c r="Y683" s="18">
        <f>Y684+Y713</f>
        <v>128097</v>
      </c>
    </row>
    <row r="684" spans="1:25" x14ac:dyDescent="0.2">
      <c r="A684" s="38" t="s">
        <v>22</v>
      </c>
      <c r="B684" s="21" t="s">
        <v>13</v>
      </c>
      <c r="C684" s="17" t="s">
        <v>21</v>
      </c>
      <c r="D684" s="17" t="s">
        <v>0</v>
      </c>
      <c r="E684" s="21"/>
      <c r="F684" s="21"/>
      <c r="G684" s="18">
        <f>G685+G708</f>
        <v>127285</v>
      </c>
      <c r="H684" s="18" t="e">
        <f t="shared" ref="H684:Y684" si="88">H685+H708</f>
        <v>#REF!</v>
      </c>
      <c r="I684" s="18" t="e">
        <f t="shared" si="88"/>
        <v>#REF!</v>
      </c>
      <c r="J684" s="18" t="e">
        <f t="shared" si="88"/>
        <v>#REF!</v>
      </c>
      <c r="K684" s="18" t="e">
        <f t="shared" si="88"/>
        <v>#REF!</v>
      </c>
      <c r="L684" s="18" t="e">
        <f t="shared" si="88"/>
        <v>#REF!</v>
      </c>
      <c r="M684" s="18" t="e">
        <f t="shared" si="88"/>
        <v>#REF!</v>
      </c>
      <c r="N684" s="18" t="e">
        <f t="shared" si="88"/>
        <v>#REF!</v>
      </c>
      <c r="O684" s="18" t="e">
        <f t="shared" si="88"/>
        <v>#REF!</v>
      </c>
      <c r="P684" s="18" t="e">
        <f t="shared" si="88"/>
        <v>#REF!</v>
      </c>
      <c r="Q684" s="18" t="e">
        <f t="shared" si="88"/>
        <v>#REF!</v>
      </c>
      <c r="R684" s="18" t="e">
        <f t="shared" si="88"/>
        <v>#REF!</v>
      </c>
      <c r="S684" s="18" t="e">
        <f t="shared" si="88"/>
        <v>#REF!</v>
      </c>
      <c r="T684" s="18" t="e">
        <f t="shared" si="88"/>
        <v>#REF!</v>
      </c>
      <c r="U684" s="18" t="e">
        <f t="shared" si="88"/>
        <v>#REF!</v>
      </c>
      <c r="V684" s="18" t="e">
        <f t="shared" si="88"/>
        <v>#REF!</v>
      </c>
      <c r="W684" s="18" t="e">
        <f t="shared" si="88"/>
        <v>#REF!</v>
      </c>
      <c r="X684" s="18" t="e">
        <f t="shared" si="88"/>
        <v>#REF!</v>
      </c>
      <c r="Y684" s="18">
        <f t="shared" si="88"/>
        <v>127837</v>
      </c>
    </row>
    <row r="685" spans="1:25" ht="25.5" x14ac:dyDescent="0.2">
      <c r="A685" s="20" t="s">
        <v>550</v>
      </c>
      <c r="B685" s="21" t="s">
        <v>13</v>
      </c>
      <c r="C685" s="17" t="s">
        <v>21</v>
      </c>
      <c r="D685" s="17" t="s">
        <v>0</v>
      </c>
      <c r="E685" s="21" t="s">
        <v>119</v>
      </c>
      <c r="F685" s="21"/>
      <c r="G685" s="18">
        <f>G686+G690+G694+G700</f>
        <v>126961</v>
      </c>
      <c r="H685" s="18" t="e">
        <f>#REF!+H686+H690+H694+H700+#REF!</f>
        <v>#REF!</v>
      </c>
      <c r="I685" s="18" t="e">
        <f>#REF!+I686+I690+I694+I700+#REF!</f>
        <v>#REF!</v>
      </c>
      <c r="J685" s="18" t="e">
        <f>#REF!+J686+J690+J694+J700+#REF!</f>
        <v>#REF!</v>
      </c>
      <c r="K685" s="18" t="e">
        <f>#REF!+K686+K690+K694+K700+#REF!</f>
        <v>#REF!</v>
      </c>
      <c r="L685" s="18" t="e">
        <f>#REF!+L686+L690+L694+L700+#REF!</f>
        <v>#REF!</v>
      </c>
      <c r="M685" s="18" t="e">
        <f>#REF!+M686+M690+M694+M700+#REF!</f>
        <v>#REF!</v>
      </c>
      <c r="N685" s="18" t="e">
        <f>#REF!+N686+N690+N694+N700+#REF!</f>
        <v>#REF!</v>
      </c>
      <c r="O685" s="18" t="e">
        <f>#REF!+O686+O690+O694+O700+#REF!</f>
        <v>#REF!</v>
      </c>
      <c r="P685" s="18" t="e">
        <f>#REF!+P686+P690+P694+P700+#REF!</f>
        <v>#REF!</v>
      </c>
      <c r="Q685" s="18" t="e">
        <f>#REF!+Q686+Q690+Q694+Q700+#REF!</f>
        <v>#REF!</v>
      </c>
      <c r="R685" s="18" t="e">
        <f>#REF!+R686+R690+R694+R700+#REF!</f>
        <v>#REF!</v>
      </c>
      <c r="S685" s="18" t="e">
        <f>#REF!+S686+S690+S694+S700+#REF!</f>
        <v>#REF!</v>
      </c>
      <c r="T685" s="18" t="e">
        <f>#REF!+T686+T690+T694+T700+#REF!</f>
        <v>#REF!</v>
      </c>
      <c r="U685" s="18" t="e">
        <f>#REF!+U686+U690+U694+U700+#REF!</f>
        <v>#REF!</v>
      </c>
      <c r="V685" s="18" t="e">
        <f>#REF!+V686+V690+V694+V700+#REF!</f>
        <v>#REF!</v>
      </c>
      <c r="W685" s="18" t="e">
        <f>#REF!+W686+W690+W694+W700+#REF!</f>
        <v>#REF!</v>
      </c>
      <c r="X685" s="18" t="e">
        <f>#REF!+X686+X690+X694+X700+#REF!</f>
        <v>#REF!</v>
      </c>
      <c r="Y685" s="18">
        <f>Y686+Y690+Y694+Y700</f>
        <v>127513</v>
      </c>
    </row>
    <row r="686" spans="1:25" ht="63.75" x14ac:dyDescent="0.2">
      <c r="A686" s="22" t="s">
        <v>120</v>
      </c>
      <c r="B686" s="21" t="s">
        <v>13</v>
      </c>
      <c r="C686" s="17" t="s">
        <v>21</v>
      </c>
      <c r="D686" s="17" t="s">
        <v>0</v>
      </c>
      <c r="E686" s="152" t="s">
        <v>121</v>
      </c>
      <c r="F686" s="14"/>
      <c r="G686" s="18">
        <f>G687</f>
        <v>30018</v>
      </c>
      <c r="Y686" s="18">
        <f>Y687</f>
        <v>30109</v>
      </c>
    </row>
    <row r="687" spans="1:25" ht="25.5" x14ac:dyDescent="0.2">
      <c r="A687" s="44" t="s">
        <v>354</v>
      </c>
      <c r="B687" s="21" t="s">
        <v>13</v>
      </c>
      <c r="C687" s="17" t="s">
        <v>21</v>
      </c>
      <c r="D687" s="17" t="s">
        <v>0</v>
      </c>
      <c r="E687" s="21" t="s">
        <v>122</v>
      </c>
      <c r="F687" s="14"/>
      <c r="G687" s="18">
        <f>G688</f>
        <v>30018</v>
      </c>
      <c r="Y687" s="18">
        <f>Y688</f>
        <v>30109</v>
      </c>
    </row>
    <row r="688" spans="1:25" ht="42" customHeight="1" x14ac:dyDescent="0.2">
      <c r="A688" s="23" t="s">
        <v>87</v>
      </c>
      <c r="B688" s="21" t="s">
        <v>13</v>
      </c>
      <c r="C688" s="17" t="s">
        <v>21</v>
      </c>
      <c r="D688" s="17" t="s">
        <v>0</v>
      </c>
      <c r="E688" s="21" t="s">
        <v>122</v>
      </c>
      <c r="F688" s="14">
        <v>600</v>
      </c>
      <c r="G688" s="18">
        <f>G689</f>
        <v>30018</v>
      </c>
      <c r="Y688" s="18">
        <f>Y689</f>
        <v>30109</v>
      </c>
    </row>
    <row r="689" spans="1:25" x14ac:dyDescent="0.2">
      <c r="A689" s="23" t="s">
        <v>123</v>
      </c>
      <c r="B689" s="21" t="s">
        <v>13</v>
      </c>
      <c r="C689" s="17" t="s">
        <v>21</v>
      </c>
      <c r="D689" s="17" t="s">
        <v>0</v>
      </c>
      <c r="E689" s="21" t="s">
        <v>122</v>
      </c>
      <c r="F689" s="14">
        <v>620</v>
      </c>
      <c r="G689" s="18">
        <v>30018</v>
      </c>
      <c r="Y689" s="18">
        <v>30109</v>
      </c>
    </row>
    <row r="690" spans="1:25" ht="51" x14ac:dyDescent="0.2">
      <c r="A690" s="22" t="s">
        <v>126</v>
      </c>
      <c r="B690" s="21" t="s">
        <v>13</v>
      </c>
      <c r="C690" s="17" t="s">
        <v>21</v>
      </c>
      <c r="D690" s="17" t="s">
        <v>0</v>
      </c>
      <c r="E690" s="21" t="s">
        <v>125</v>
      </c>
      <c r="F690" s="14"/>
      <c r="G690" s="18">
        <f>G691</f>
        <v>21687</v>
      </c>
      <c r="Y690" s="18">
        <f>Y691</f>
        <v>21796</v>
      </c>
    </row>
    <row r="691" spans="1:25" ht="25.5" x14ac:dyDescent="0.2">
      <c r="A691" s="44" t="s">
        <v>355</v>
      </c>
      <c r="B691" s="21" t="s">
        <v>13</v>
      </c>
      <c r="C691" s="17" t="s">
        <v>21</v>
      </c>
      <c r="D691" s="17" t="s">
        <v>0</v>
      </c>
      <c r="E691" s="21" t="s">
        <v>124</v>
      </c>
      <c r="F691" s="14"/>
      <c r="G691" s="18">
        <f>G692</f>
        <v>21687</v>
      </c>
      <c r="Y691" s="18">
        <f>Y692</f>
        <v>21796</v>
      </c>
    </row>
    <row r="692" spans="1:25" ht="41.25" customHeight="1" x14ac:dyDescent="0.2">
      <c r="A692" s="23" t="s">
        <v>87</v>
      </c>
      <c r="B692" s="21" t="s">
        <v>13</v>
      </c>
      <c r="C692" s="17" t="s">
        <v>21</v>
      </c>
      <c r="D692" s="17" t="s">
        <v>0</v>
      </c>
      <c r="E692" s="21" t="s">
        <v>124</v>
      </c>
      <c r="F692" s="14">
        <v>600</v>
      </c>
      <c r="G692" s="18">
        <f>G693</f>
        <v>21687</v>
      </c>
      <c r="Y692" s="18">
        <f>Y693</f>
        <v>21796</v>
      </c>
    </row>
    <row r="693" spans="1:25" x14ac:dyDescent="0.2">
      <c r="A693" s="23" t="s">
        <v>123</v>
      </c>
      <c r="B693" s="21" t="s">
        <v>13</v>
      </c>
      <c r="C693" s="17" t="s">
        <v>21</v>
      </c>
      <c r="D693" s="17" t="s">
        <v>0</v>
      </c>
      <c r="E693" s="21" t="s">
        <v>124</v>
      </c>
      <c r="F693" s="14">
        <v>620</v>
      </c>
      <c r="G693" s="18">
        <v>21687</v>
      </c>
      <c r="Y693" s="18">
        <v>21796</v>
      </c>
    </row>
    <row r="694" spans="1:25" ht="68.25" customHeight="1" x14ac:dyDescent="0.2">
      <c r="A694" s="22" t="s">
        <v>127</v>
      </c>
      <c r="B694" s="21" t="s">
        <v>13</v>
      </c>
      <c r="C694" s="17" t="s">
        <v>21</v>
      </c>
      <c r="D694" s="17" t="s">
        <v>0</v>
      </c>
      <c r="E694" s="21" t="s">
        <v>128</v>
      </c>
      <c r="F694" s="14"/>
      <c r="G694" s="18">
        <f>G695</f>
        <v>72119</v>
      </c>
      <c r="Y694" s="18">
        <f>Y695</f>
        <v>72471</v>
      </c>
    </row>
    <row r="695" spans="1:25" ht="25.5" x14ac:dyDescent="0.2">
      <c r="A695" s="44" t="s">
        <v>356</v>
      </c>
      <c r="B695" s="21" t="s">
        <v>13</v>
      </c>
      <c r="C695" s="17" t="s">
        <v>21</v>
      </c>
      <c r="D695" s="17" t="s">
        <v>0</v>
      </c>
      <c r="E695" s="21" t="s">
        <v>133</v>
      </c>
      <c r="F695" s="14"/>
      <c r="G695" s="18">
        <f>G698+G696</f>
        <v>72119</v>
      </c>
      <c r="Y695" s="18">
        <f>Y698+Y696</f>
        <v>72471</v>
      </c>
    </row>
    <row r="696" spans="1:25" ht="38.25" hidden="1" x14ac:dyDescent="0.2">
      <c r="A696" s="23" t="s">
        <v>312</v>
      </c>
      <c r="B696" s="21" t="s">
        <v>13</v>
      </c>
      <c r="C696" s="17" t="s">
        <v>21</v>
      </c>
      <c r="D696" s="17" t="s">
        <v>0</v>
      </c>
      <c r="E696" s="21" t="s">
        <v>133</v>
      </c>
      <c r="F696" s="14">
        <v>200</v>
      </c>
      <c r="G696" s="18">
        <f>G697</f>
        <v>0</v>
      </c>
      <c r="Y696" s="18">
        <f>Y697</f>
        <v>0</v>
      </c>
    </row>
    <row r="697" spans="1:25" ht="38.25" hidden="1" x14ac:dyDescent="0.2">
      <c r="A697" s="23" t="s">
        <v>313</v>
      </c>
      <c r="B697" s="21" t="s">
        <v>13</v>
      </c>
      <c r="C697" s="17" t="s">
        <v>21</v>
      </c>
      <c r="D697" s="17" t="s">
        <v>0</v>
      </c>
      <c r="E697" s="21" t="s">
        <v>133</v>
      </c>
      <c r="F697" s="14">
        <v>240</v>
      </c>
      <c r="G697" s="18">
        <v>0</v>
      </c>
      <c r="Y697" s="18">
        <v>0</v>
      </c>
    </row>
    <row r="698" spans="1:25" ht="42" customHeight="1" x14ac:dyDescent="0.2">
      <c r="A698" s="23" t="s">
        <v>87</v>
      </c>
      <c r="B698" s="21" t="s">
        <v>13</v>
      </c>
      <c r="C698" s="17" t="s">
        <v>21</v>
      </c>
      <c r="D698" s="17" t="s">
        <v>0</v>
      </c>
      <c r="E698" s="21" t="s">
        <v>133</v>
      </c>
      <c r="F698" s="14">
        <v>600</v>
      </c>
      <c r="G698" s="18">
        <f>G699</f>
        <v>72119</v>
      </c>
      <c r="Y698" s="18">
        <f>Y699</f>
        <v>72471</v>
      </c>
    </row>
    <row r="699" spans="1:25" x14ac:dyDescent="0.2">
      <c r="A699" s="23" t="s">
        <v>123</v>
      </c>
      <c r="B699" s="21" t="s">
        <v>13</v>
      </c>
      <c r="C699" s="17" t="s">
        <v>21</v>
      </c>
      <c r="D699" s="17" t="s">
        <v>0</v>
      </c>
      <c r="E699" s="21" t="s">
        <v>133</v>
      </c>
      <c r="F699" s="14">
        <v>620</v>
      </c>
      <c r="G699" s="18">
        <v>72119</v>
      </c>
      <c r="Y699" s="18">
        <v>72471</v>
      </c>
    </row>
    <row r="700" spans="1:25" ht="63.75" x14ac:dyDescent="0.2">
      <c r="A700" s="22" t="s">
        <v>401</v>
      </c>
      <c r="B700" s="21" t="s">
        <v>13</v>
      </c>
      <c r="C700" s="17" t="s">
        <v>21</v>
      </c>
      <c r="D700" s="17" t="s">
        <v>0</v>
      </c>
      <c r="E700" s="21" t="s">
        <v>129</v>
      </c>
      <c r="F700" s="14"/>
      <c r="G700" s="18">
        <f>G701</f>
        <v>3137</v>
      </c>
      <c r="Y700" s="18">
        <f>Y701</f>
        <v>3137</v>
      </c>
    </row>
    <row r="701" spans="1:25" x14ac:dyDescent="0.2">
      <c r="A701" s="44" t="s">
        <v>357</v>
      </c>
      <c r="B701" s="21" t="s">
        <v>13</v>
      </c>
      <c r="C701" s="17" t="s">
        <v>21</v>
      </c>
      <c r="D701" s="17" t="s">
        <v>0</v>
      </c>
      <c r="E701" s="21" t="s">
        <v>130</v>
      </c>
      <c r="F701" s="14"/>
      <c r="G701" s="18">
        <f>G702+G706+G704</f>
        <v>3137</v>
      </c>
      <c r="Y701" s="18">
        <f>Y702+Y706+Y704</f>
        <v>3137</v>
      </c>
    </row>
    <row r="702" spans="1:25" hidden="1" x14ac:dyDescent="0.2">
      <c r="A702" s="23"/>
      <c r="B702" s="21"/>
      <c r="C702" s="17"/>
      <c r="D702" s="17"/>
      <c r="E702" s="21"/>
      <c r="F702" s="14"/>
      <c r="G702" s="18"/>
      <c r="Y702" s="18"/>
    </row>
    <row r="703" spans="1:25" hidden="1" x14ac:dyDescent="0.2">
      <c r="A703" s="23"/>
      <c r="B703" s="21" t="s">
        <v>13</v>
      </c>
      <c r="C703" s="17" t="s">
        <v>21</v>
      </c>
      <c r="D703" s="17" t="s">
        <v>0</v>
      </c>
      <c r="E703" s="21" t="s">
        <v>86</v>
      </c>
      <c r="F703" s="14"/>
      <c r="G703" s="18">
        <f>G706</f>
        <v>3137</v>
      </c>
      <c r="Y703" s="18">
        <f>Y706</f>
        <v>3137</v>
      </c>
    </row>
    <row r="704" spans="1:25" ht="38.25" hidden="1" x14ac:dyDescent="0.2">
      <c r="A704" s="23" t="s">
        <v>312</v>
      </c>
      <c r="B704" s="21" t="s">
        <v>13</v>
      </c>
      <c r="C704" s="17" t="s">
        <v>21</v>
      </c>
      <c r="D704" s="17" t="s">
        <v>0</v>
      </c>
      <c r="E704" s="21" t="s">
        <v>130</v>
      </c>
      <c r="F704" s="14">
        <v>200</v>
      </c>
      <c r="G704" s="18">
        <f>G705</f>
        <v>0</v>
      </c>
      <c r="Y704" s="18">
        <f>Y705</f>
        <v>0</v>
      </c>
    </row>
    <row r="705" spans="1:25" ht="38.25" hidden="1" x14ac:dyDescent="0.2">
      <c r="A705" s="23" t="s">
        <v>313</v>
      </c>
      <c r="B705" s="21" t="s">
        <v>13</v>
      </c>
      <c r="C705" s="17" t="s">
        <v>21</v>
      </c>
      <c r="D705" s="17" t="s">
        <v>0</v>
      </c>
      <c r="E705" s="21" t="s">
        <v>130</v>
      </c>
      <c r="F705" s="14">
        <v>240</v>
      </c>
      <c r="G705" s="18"/>
      <c r="Y705" s="18"/>
    </row>
    <row r="706" spans="1:25" ht="40.5" customHeight="1" x14ac:dyDescent="0.2">
      <c r="A706" s="23" t="s">
        <v>87</v>
      </c>
      <c r="B706" s="21" t="s">
        <v>13</v>
      </c>
      <c r="C706" s="17" t="s">
        <v>21</v>
      </c>
      <c r="D706" s="17" t="s">
        <v>0</v>
      </c>
      <c r="E706" s="21" t="s">
        <v>130</v>
      </c>
      <c r="F706" s="14">
        <v>600</v>
      </c>
      <c r="G706" s="18">
        <f>G707</f>
        <v>3137</v>
      </c>
      <c r="Y706" s="18">
        <f>Y707</f>
        <v>3137</v>
      </c>
    </row>
    <row r="707" spans="1:25" ht="13.5" customHeight="1" x14ac:dyDescent="0.2">
      <c r="A707" s="23" t="s">
        <v>123</v>
      </c>
      <c r="B707" s="21" t="s">
        <v>13</v>
      </c>
      <c r="C707" s="17" t="s">
        <v>21</v>
      </c>
      <c r="D707" s="17" t="s">
        <v>0</v>
      </c>
      <c r="E707" s="21" t="s">
        <v>130</v>
      </c>
      <c r="F707" s="14">
        <v>620</v>
      </c>
      <c r="G707" s="18">
        <f>3137+2369-2369</f>
        <v>3137</v>
      </c>
      <c r="Y707" s="18">
        <f>3137+2371-2371</f>
        <v>3137</v>
      </c>
    </row>
    <row r="708" spans="1:25" ht="51" x14ac:dyDescent="0.2">
      <c r="A708" s="153" t="s">
        <v>554</v>
      </c>
      <c r="B708" s="21" t="s">
        <v>13</v>
      </c>
      <c r="C708" s="145" t="s">
        <v>21</v>
      </c>
      <c r="D708" s="145" t="s">
        <v>0</v>
      </c>
      <c r="E708" s="146" t="s">
        <v>428</v>
      </c>
      <c r="F708" s="146"/>
      <c r="G708" s="18">
        <f>G709</f>
        <v>324</v>
      </c>
      <c r="H708" s="18">
        <f t="shared" ref="H708:Y711" si="89">H709</f>
        <v>0</v>
      </c>
      <c r="I708" s="18">
        <f t="shared" si="89"/>
        <v>0</v>
      </c>
      <c r="J708" s="18">
        <f t="shared" si="89"/>
        <v>0</v>
      </c>
      <c r="K708" s="18">
        <f t="shared" si="89"/>
        <v>0</v>
      </c>
      <c r="L708" s="18">
        <f t="shared" si="89"/>
        <v>0</v>
      </c>
      <c r="M708" s="18">
        <f t="shared" si="89"/>
        <v>0</v>
      </c>
      <c r="N708" s="18">
        <f t="shared" si="89"/>
        <v>0</v>
      </c>
      <c r="O708" s="18">
        <f t="shared" si="89"/>
        <v>0</v>
      </c>
      <c r="P708" s="18">
        <f t="shared" si="89"/>
        <v>0</v>
      </c>
      <c r="Q708" s="18">
        <f t="shared" si="89"/>
        <v>0</v>
      </c>
      <c r="R708" s="18">
        <f t="shared" si="89"/>
        <v>0</v>
      </c>
      <c r="S708" s="18">
        <f t="shared" si="89"/>
        <v>0</v>
      </c>
      <c r="T708" s="18">
        <f t="shared" si="89"/>
        <v>0</v>
      </c>
      <c r="U708" s="18">
        <f t="shared" si="89"/>
        <v>0</v>
      </c>
      <c r="V708" s="18">
        <f t="shared" si="89"/>
        <v>0</v>
      </c>
      <c r="W708" s="18">
        <f t="shared" si="89"/>
        <v>0</v>
      </c>
      <c r="X708" s="18">
        <f t="shared" si="89"/>
        <v>0</v>
      </c>
      <c r="Y708" s="18">
        <f t="shared" si="89"/>
        <v>324</v>
      </c>
    </row>
    <row r="709" spans="1:25" ht="55.5" customHeight="1" x14ac:dyDescent="0.2">
      <c r="A709" s="154" t="s">
        <v>456</v>
      </c>
      <c r="B709" s="21" t="s">
        <v>13</v>
      </c>
      <c r="C709" s="145" t="s">
        <v>21</v>
      </c>
      <c r="D709" s="145" t="s">
        <v>0</v>
      </c>
      <c r="E709" s="146" t="s">
        <v>457</v>
      </c>
      <c r="F709" s="146"/>
      <c r="G709" s="18">
        <f>G710</f>
        <v>324</v>
      </c>
      <c r="H709" s="18">
        <f t="shared" si="89"/>
        <v>0</v>
      </c>
      <c r="I709" s="18">
        <f t="shared" si="89"/>
        <v>0</v>
      </c>
      <c r="J709" s="18">
        <f t="shared" si="89"/>
        <v>0</v>
      </c>
      <c r="K709" s="18">
        <f t="shared" si="89"/>
        <v>0</v>
      </c>
      <c r="L709" s="18">
        <f t="shared" si="89"/>
        <v>0</v>
      </c>
      <c r="M709" s="18">
        <f t="shared" si="89"/>
        <v>0</v>
      </c>
      <c r="N709" s="18">
        <f t="shared" si="89"/>
        <v>0</v>
      </c>
      <c r="O709" s="18">
        <f t="shared" si="89"/>
        <v>0</v>
      </c>
      <c r="P709" s="18">
        <f t="shared" si="89"/>
        <v>0</v>
      </c>
      <c r="Q709" s="18">
        <f t="shared" si="89"/>
        <v>0</v>
      </c>
      <c r="R709" s="18">
        <f t="shared" si="89"/>
        <v>0</v>
      </c>
      <c r="S709" s="18">
        <f t="shared" si="89"/>
        <v>0</v>
      </c>
      <c r="T709" s="18">
        <f t="shared" si="89"/>
        <v>0</v>
      </c>
      <c r="U709" s="18">
        <f t="shared" si="89"/>
        <v>0</v>
      </c>
      <c r="V709" s="18">
        <f t="shared" si="89"/>
        <v>0</v>
      </c>
      <c r="W709" s="18">
        <f t="shared" si="89"/>
        <v>0</v>
      </c>
      <c r="X709" s="18">
        <f t="shared" si="89"/>
        <v>0</v>
      </c>
      <c r="Y709" s="18">
        <f t="shared" si="89"/>
        <v>324</v>
      </c>
    </row>
    <row r="710" spans="1:25" ht="38.25" x14ac:dyDescent="0.2">
      <c r="A710" s="154" t="s">
        <v>427</v>
      </c>
      <c r="B710" s="21" t="s">
        <v>13</v>
      </c>
      <c r="C710" s="145" t="s">
        <v>21</v>
      </c>
      <c r="D710" s="145" t="s">
        <v>0</v>
      </c>
      <c r="E710" s="146" t="s">
        <v>458</v>
      </c>
      <c r="F710" s="146"/>
      <c r="G710" s="18">
        <f>G711</f>
        <v>324</v>
      </c>
      <c r="H710" s="18">
        <f t="shared" si="89"/>
        <v>0</v>
      </c>
      <c r="I710" s="18">
        <f t="shared" si="89"/>
        <v>0</v>
      </c>
      <c r="J710" s="18">
        <f t="shared" si="89"/>
        <v>0</v>
      </c>
      <c r="K710" s="18">
        <f t="shared" si="89"/>
        <v>0</v>
      </c>
      <c r="L710" s="18">
        <f t="shared" si="89"/>
        <v>0</v>
      </c>
      <c r="M710" s="18">
        <f t="shared" si="89"/>
        <v>0</v>
      </c>
      <c r="N710" s="18">
        <f t="shared" si="89"/>
        <v>0</v>
      </c>
      <c r="O710" s="18">
        <f t="shared" si="89"/>
        <v>0</v>
      </c>
      <c r="P710" s="18">
        <f t="shared" si="89"/>
        <v>0</v>
      </c>
      <c r="Q710" s="18">
        <f t="shared" si="89"/>
        <v>0</v>
      </c>
      <c r="R710" s="18">
        <f t="shared" si="89"/>
        <v>0</v>
      </c>
      <c r="S710" s="18">
        <f t="shared" si="89"/>
        <v>0</v>
      </c>
      <c r="T710" s="18">
        <f t="shared" si="89"/>
        <v>0</v>
      </c>
      <c r="U710" s="18">
        <f t="shared" si="89"/>
        <v>0</v>
      </c>
      <c r="V710" s="18">
        <f t="shared" si="89"/>
        <v>0</v>
      </c>
      <c r="W710" s="18">
        <f t="shared" si="89"/>
        <v>0</v>
      </c>
      <c r="X710" s="18">
        <f t="shared" si="89"/>
        <v>0</v>
      </c>
      <c r="Y710" s="18">
        <f t="shared" si="89"/>
        <v>324</v>
      </c>
    </row>
    <row r="711" spans="1:25" ht="42" customHeight="1" x14ac:dyDescent="0.2">
      <c r="A711" s="148" t="s">
        <v>87</v>
      </c>
      <c r="B711" s="21" t="s">
        <v>13</v>
      </c>
      <c r="C711" s="145" t="s">
        <v>21</v>
      </c>
      <c r="D711" s="145" t="s">
        <v>0</v>
      </c>
      <c r="E711" s="146" t="s">
        <v>458</v>
      </c>
      <c r="F711" s="146" t="s">
        <v>73</v>
      </c>
      <c r="G711" s="18">
        <f>G712</f>
        <v>324</v>
      </c>
      <c r="H711" s="18">
        <f t="shared" si="89"/>
        <v>0</v>
      </c>
      <c r="I711" s="18">
        <f t="shared" si="89"/>
        <v>0</v>
      </c>
      <c r="J711" s="18">
        <f t="shared" si="89"/>
        <v>0</v>
      </c>
      <c r="K711" s="18">
        <f t="shared" si="89"/>
        <v>0</v>
      </c>
      <c r="L711" s="18">
        <f t="shared" si="89"/>
        <v>0</v>
      </c>
      <c r="M711" s="18">
        <f t="shared" si="89"/>
        <v>0</v>
      </c>
      <c r="N711" s="18">
        <f t="shared" si="89"/>
        <v>0</v>
      </c>
      <c r="O711" s="18">
        <f t="shared" si="89"/>
        <v>0</v>
      </c>
      <c r="P711" s="18">
        <f t="shared" si="89"/>
        <v>0</v>
      </c>
      <c r="Q711" s="18">
        <f t="shared" si="89"/>
        <v>0</v>
      </c>
      <c r="R711" s="18">
        <f t="shared" si="89"/>
        <v>0</v>
      </c>
      <c r="S711" s="18">
        <f t="shared" si="89"/>
        <v>0</v>
      </c>
      <c r="T711" s="18">
        <f t="shared" si="89"/>
        <v>0</v>
      </c>
      <c r="U711" s="18">
        <f t="shared" si="89"/>
        <v>0</v>
      </c>
      <c r="V711" s="18">
        <f t="shared" si="89"/>
        <v>0</v>
      </c>
      <c r="W711" s="18">
        <f t="shared" si="89"/>
        <v>0</v>
      </c>
      <c r="X711" s="18">
        <f t="shared" si="89"/>
        <v>0</v>
      </c>
      <c r="Y711" s="18">
        <f t="shared" si="89"/>
        <v>324</v>
      </c>
    </row>
    <row r="712" spans="1:25" ht="41.25" customHeight="1" x14ac:dyDescent="0.2">
      <c r="A712" s="148" t="s">
        <v>317</v>
      </c>
      <c r="B712" s="21" t="s">
        <v>13</v>
      </c>
      <c r="C712" s="145" t="s">
        <v>21</v>
      </c>
      <c r="D712" s="145" t="s">
        <v>0</v>
      </c>
      <c r="E712" s="146" t="s">
        <v>458</v>
      </c>
      <c r="F712" s="146" t="s">
        <v>159</v>
      </c>
      <c r="G712" s="18">
        <v>324</v>
      </c>
      <c r="Y712" s="18">
        <v>324</v>
      </c>
    </row>
    <row r="713" spans="1:25" ht="25.5" x14ac:dyDescent="0.2">
      <c r="A713" s="38" t="s">
        <v>95</v>
      </c>
      <c r="B713" s="21" t="s">
        <v>13</v>
      </c>
      <c r="C713" s="17" t="s">
        <v>21</v>
      </c>
      <c r="D713" s="17" t="s">
        <v>2</v>
      </c>
      <c r="E713" s="21"/>
      <c r="F713" s="14"/>
      <c r="G713" s="18">
        <f>G714</f>
        <v>260</v>
      </c>
      <c r="Y713" s="18">
        <f>Y714</f>
        <v>260</v>
      </c>
    </row>
    <row r="714" spans="1:25" ht="52.5" customHeight="1" x14ac:dyDescent="0.2">
      <c r="A714" s="20" t="s">
        <v>561</v>
      </c>
      <c r="B714" s="21" t="s">
        <v>13</v>
      </c>
      <c r="C714" s="17" t="s">
        <v>21</v>
      </c>
      <c r="D714" s="17" t="s">
        <v>2</v>
      </c>
      <c r="E714" s="21" t="s">
        <v>146</v>
      </c>
      <c r="F714" s="14"/>
      <c r="G714" s="18">
        <f>G715+G719+G723</f>
        <v>260</v>
      </c>
      <c r="Y714" s="18">
        <f>Y715+Y719+Y723</f>
        <v>260</v>
      </c>
    </row>
    <row r="715" spans="1:25" ht="76.5" x14ac:dyDescent="0.2">
      <c r="A715" s="22" t="s">
        <v>147</v>
      </c>
      <c r="B715" s="21" t="s">
        <v>13</v>
      </c>
      <c r="C715" s="17" t="s">
        <v>21</v>
      </c>
      <c r="D715" s="17" t="s">
        <v>2</v>
      </c>
      <c r="E715" s="21" t="s">
        <v>148</v>
      </c>
      <c r="F715" s="14"/>
      <c r="G715" s="18">
        <f>G716</f>
        <v>65</v>
      </c>
      <c r="Y715" s="18">
        <f>Y716</f>
        <v>65</v>
      </c>
    </row>
    <row r="716" spans="1:25" ht="61.15" customHeight="1" x14ac:dyDescent="0.2">
      <c r="A716" s="44" t="s">
        <v>359</v>
      </c>
      <c r="B716" s="21" t="s">
        <v>13</v>
      </c>
      <c r="C716" s="17" t="s">
        <v>21</v>
      </c>
      <c r="D716" s="17" t="s">
        <v>2</v>
      </c>
      <c r="E716" s="43" t="s">
        <v>149</v>
      </c>
      <c r="F716" s="14"/>
      <c r="G716" s="18">
        <f>G717</f>
        <v>65</v>
      </c>
      <c r="Y716" s="18">
        <f>Y717</f>
        <v>65</v>
      </c>
    </row>
    <row r="717" spans="1:25" ht="39.75" customHeight="1" x14ac:dyDescent="0.2">
      <c r="A717" s="24" t="s">
        <v>87</v>
      </c>
      <c r="B717" s="21" t="s">
        <v>13</v>
      </c>
      <c r="C717" s="17" t="s">
        <v>21</v>
      </c>
      <c r="D717" s="17" t="s">
        <v>2</v>
      </c>
      <c r="E717" s="43" t="s">
        <v>149</v>
      </c>
      <c r="F717" s="14">
        <v>600</v>
      </c>
      <c r="G717" s="18">
        <f>G718</f>
        <v>65</v>
      </c>
      <c r="Y717" s="18">
        <f>Y718</f>
        <v>65</v>
      </c>
    </row>
    <row r="718" spans="1:25" x14ac:dyDescent="0.2">
      <c r="A718" s="23" t="s">
        <v>123</v>
      </c>
      <c r="B718" s="21" t="s">
        <v>13</v>
      </c>
      <c r="C718" s="17" t="s">
        <v>21</v>
      </c>
      <c r="D718" s="17" t="s">
        <v>2</v>
      </c>
      <c r="E718" s="43" t="s">
        <v>149</v>
      </c>
      <c r="F718" s="14">
        <v>620</v>
      </c>
      <c r="G718" s="18">
        <v>65</v>
      </c>
      <c r="Y718" s="18">
        <v>65</v>
      </c>
    </row>
    <row r="719" spans="1:25" ht="41.25" customHeight="1" x14ac:dyDescent="0.2">
      <c r="A719" s="22" t="s">
        <v>150</v>
      </c>
      <c r="B719" s="21" t="s">
        <v>13</v>
      </c>
      <c r="C719" s="17" t="s">
        <v>21</v>
      </c>
      <c r="D719" s="17" t="s">
        <v>2</v>
      </c>
      <c r="E719" s="21" t="s">
        <v>151</v>
      </c>
      <c r="F719" s="14"/>
      <c r="G719" s="18">
        <f>G720</f>
        <v>39</v>
      </c>
      <c r="Y719" s="18">
        <f>Y720</f>
        <v>39</v>
      </c>
    </row>
    <row r="720" spans="1:25" ht="56.45" customHeight="1" x14ac:dyDescent="0.2">
      <c r="A720" s="44" t="s">
        <v>359</v>
      </c>
      <c r="B720" s="21" t="s">
        <v>13</v>
      </c>
      <c r="C720" s="17" t="s">
        <v>21</v>
      </c>
      <c r="D720" s="17" t="s">
        <v>2</v>
      </c>
      <c r="E720" s="43" t="s">
        <v>152</v>
      </c>
      <c r="F720" s="14"/>
      <c r="G720" s="18">
        <f>G721</f>
        <v>39</v>
      </c>
      <c r="Y720" s="18">
        <f>Y721</f>
        <v>39</v>
      </c>
    </row>
    <row r="721" spans="1:25" ht="58.15" customHeight="1" x14ac:dyDescent="0.2">
      <c r="A721" s="24" t="s">
        <v>87</v>
      </c>
      <c r="B721" s="21" t="s">
        <v>13</v>
      </c>
      <c r="C721" s="17" t="s">
        <v>21</v>
      </c>
      <c r="D721" s="17" t="s">
        <v>2</v>
      </c>
      <c r="E721" s="43" t="s">
        <v>152</v>
      </c>
      <c r="F721" s="14">
        <v>600</v>
      </c>
      <c r="G721" s="18">
        <f>G722</f>
        <v>39</v>
      </c>
      <c r="Y721" s="18">
        <f>Y722</f>
        <v>39</v>
      </c>
    </row>
    <row r="722" spans="1:25" ht="14.25" customHeight="1" x14ac:dyDescent="0.2">
      <c r="A722" s="23" t="s">
        <v>123</v>
      </c>
      <c r="B722" s="21" t="s">
        <v>13</v>
      </c>
      <c r="C722" s="17" t="s">
        <v>21</v>
      </c>
      <c r="D722" s="17" t="s">
        <v>2</v>
      </c>
      <c r="E722" s="43" t="s">
        <v>152</v>
      </c>
      <c r="F722" s="14">
        <v>620</v>
      </c>
      <c r="G722" s="18">
        <v>39</v>
      </c>
      <c r="Y722" s="18">
        <v>39</v>
      </c>
    </row>
    <row r="723" spans="1:25" ht="66" customHeight="1" x14ac:dyDescent="0.2">
      <c r="A723" s="22" t="s">
        <v>402</v>
      </c>
      <c r="B723" s="21" t="s">
        <v>13</v>
      </c>
      <c r="C723" s="17" t="s">
        <v>21</v>
      </c>
      <c r="D723" s="17" t="s">
        <v>2</v>
      </c>
      <c r="E723" s="43" t="s">
        <v>154</v>
      </c>
      <c r="F723" s="14"/>
      <c r="G723" s="18">
        <f>G724</f>
        <v>156</v>
      </c>
      <c r="Y723" s="18">
        <f>Y724</f>
        <v>156</v>
      </c>
    </row>
    <row r="724" spans="1:25" ht="56.45" customHeight="1" x14ac:dyDescent="0.2">
      <c r="A724" s="44" t="s">
        <v>359</v>
      </c>
      <c r="B724" s="21" t="s">
        <v>13</v>
      </c>
      <c r="C724" s="17" t="s">
        <v>21</v>
      </c>
      <c r="D724" s="17" t="s">
        <v>2</v>
      </c>
      <c r="E724" s="43" t="s">
        <v>153</v>
      </c>
      <c r="F724" s="14"/>
      <c r="G724" s="18">
        <f>G725</f>
        <v>156</v>
      </c>
      <c r="Y724" s="18">
        <f>Y725</f>
        <v>156</v>
      </c>
    </row>
    <row r="725" spans="1:25" ht="42.75" customHeight="1" x14ac:dyDescent="0.2">
      <c r="A725" s="24" t="s">
        <v>87</v>
      </c>
      <c r="B725" s="21" t="s">
        <v>13</v>
      </c>
      <c r="C725" s="17" t="s">
        <v>21</v>
      </c>
      <c r="D725" s="17" t="s">
        <v>2</v>
      </c>
      <c r="E725" s="43" t="s">
        <v>153</v>
      </c>
      <c r="F725" s="14">
        <v>600</v>
      </c>
      <c r="G725" s="18">
        <f>G726</f>
        <v>156</v>
      </c>
      <c r="Y725" s="18">
        <f>Y726</f>
        <v>156</v>
      </c>
    </row>
    <row r="726" spans="1:25" x14ac:dyDescent="0.2">
      <c r="A726" s="23" t="s">
        <v>123</v>
      </c>
      <c r="B726" s="21" t="s">
        <v>13</v>
      </c>
      <c r="C726" s="17" t="s">
        <v>21</v>
      </c>
      <c r="D726" s="17" t="s">
        <v>2</v>
      </c>
      <c r="E726" s="43" t="s">
        <v>153</v>
      </c>
      <c r="F726" s="14">
        <v>620</v>
      </c>
      <c r="G726" s="18">
        <v>156</v>
      </c>
      <c r="Y726" s="18">
        <v>156</v>
      </c>
    </row>
    <row r="727" spans="1:25" x14ac:dyDescent="0.2">
      <c r="A727" s="38" t="s">
        <v>49</v>
      </c>
      <c r="B727" s="21" t="s">
        <v>13</v>
      </c>
      <c r="C727" s="17" t="s">
        <v>36</v>
      </c>
      <c r="D727" s="17" t="s">
        <v>17</v>
      </c>
      <c r="E727" s="21"/>
      <c r="F727" s="21"/>
      <c r="G727" s="120">
        <f>G728+G736+G754+G761</f>
        <v>91144</v>
      </c>
      <c r="H727" s="120">
        <f t="shared" ref="H727:Y727" si="90">H728+H736+H754+H761</f>
        <v>0</v>
      </c>
      <c r="I727" s="120">
        <f t="shared" si="90"/>
        <v>0</v>
      </c>
      <c r="J727" s="120">
        <f t="shared" si="90"/>
        <v>0</v>
      </c>
      <c r="K727" s="120">
        <f t="shared" si="90"/>
        <v>0</v>
      </c>
      <c r="L727" s="120">
        <f t="shared" si="90"/>
        <v>0</v>
      </c>
      <c r="M727" s="120">
        <f t="shared" si="90"/>
        <v>0</v>
      </c>
      <c r="N727" s="120">
        <f t="shared" si="90"/>
        <v>0</v>
      </c>
      <c r="O727" s="120">
        <f t="shared" si="90"/>
        <v>0</v>
      </c>
      <c r="P727" s="120">
        <f t="shared" si="90"/>
        <v>0</v>
      </c>
      <c r="Q727" s="120">
        <f t="shared" si="90"/>
        <v>0</v>
      </c>
      <c r="R727" s="120">
        <f t="shared" si="90"/>
        <v>0</v>
      </c>
      <c r="S727" s="120">
        <f t="shared" si="90"/>
        <v>0</v>
      </c>
      <c r="T727" s="120">
        <f t="shared" si="90"/>
        <v>0</v>
      </c>
      <c r="U727" s="120">
        <f t="shared" si="90"/>
        <v>0</v>
      </c>
      <c r="V727" s="120">
        <f t="shared" si="90"/>
        <v>0</v>
      </c>
      <c r="W727" s="120">
        <f t="shared" si="90"/>
        <v>0</v>
      </c>
      <c r="X727" s="120">
        <f t="shared" si="90"/>
        <v>0</v>
      </c>
      <c r="Y727" s="120">
        <f t="shared" si="90"/>
        <v>92224</v>
      </c>
    </row>
    <row r="728" spans="1:25" x14ac:dyDescent="0.2">
      <c r="A728" s="42" t="s">
        <v>46</v>
      </c>
      <c r="B728" s="21" t="s">
        <v>13</v>
      </c>
      <c r="C728" s="17" t="s">
        <v>36</v>
      </c>
      <c r="D728" s="17" t="s">
        <v>3</v>
      </c>
      <c r="E728" s="21"/>
      <c r="F728" s="21"/>
      <c r="G728" s="18">
        <f>G729</f>
        <v>48397</v>
      </c>
      <c r="Y728" s="18">
        <f>Y729</f>
        <v>49385</v>
      </c>
    </row>
    <row r="729" spans="1:25" ht="51" x14ac:dyDescent="0.2">
      <c r="A729" s="20" t="s">
        <v>558</v>
      </c>
      <c r="B729" s="21" t="s">
        <v>13</v>
      </c>
      <c r="C729" s="17" t="s">
        <v>36</v>
      </c>
      <c r="D729" s="17" t="s">
        <v>3</v>
      </c>
      <c r="E729" s="21" t="s">
        <v>168</v>
      </c>
      <c r="F729" s="21"/>
      <c r="G729" s="18">
        <f>G730</f>
        <v>48397</v>
      </c>
      <c r="Y729" s="18">
        <f>Y730</f>
        <v>49385</v>
      </c>
    </row>
    <row r="730" spans="1:25" ht="25.5" x14ac:dyDescent="0.2">
      <c r="A730" s="20" t="s">
        <v>310</v>
      </c>
      <c r="B730" s="21" t="s">
        <v>13</v>
      </c>
      <c r="C730" s="17" t="s">
        <v>36</v>
      </c>
      <c r="D730" s="17" t="s">
        <v>3</v>
      </c>
      <c r="E730" s="21" t="s">
        <v>169</v>
      </c>
      <c r="F730" s="21"/>
      <c r="G730" s="15">
        <f>G731+G750</f>
        <v>48397</v>
      </c>
      <c r="Y730" s="15">
        <f>Y731+Y750</f>
        <v>49385</v>
      </c>
    </row>
    <row r="731" spans="1:25" x14ac:dyDescent="0.2">
      <c r="A731" s="44" t="s">
        <v>360</v>
      </c>
      <c r="B731" s="21" t="s">
        <v>13</v>
      </c>
      <c r="C731" s="17" t="s">
        <v>36</v>
      </c>
      <c r="D731" s="17" t="s">
        <v>3</v>
      </c>
      <c r="E731" s="21" t="s">
        <v>170</v>
      </c>
      <c r="F731" s="21"/>
      <c r="G731" s="18">
        <f>G732</f>
        <v>48369</v>
      </c>
      <c r="Y731" s="18">
        <f>Y732</f>
        <v>49357</v>
      </c>
    </row>
    <row r="732" spans="1:25" ht="40.5" customHeight="1" x14ac:dyDescent="0.2">
      <c r="A732" s="23" t="s">
        <v>87</v>
      </c>
      <c r="B732" s="21" t="s">
        <v>13</v>
      </c>
      <c r="C732" s="17" t="s">
        <v>36</v>
      </c>
      <c r="D732" s="17" t="s">
        <v>3</v>
      </c>
      <c r="E732" s="21" t="s">
        <v>170</v>
      </c>
      <c r="F732" s="21" t="s">
        <v>73</v>
      </c>
      <c r="G732" s="18">
        <f>G733</f>
        <v>48369</v>
      </c>
      <c r="Y732" s="18">
        <f>Y733</f>
        <v>49357</v>
      </c>
    </row>
    <row r="733" spans="1:25" x14ac:dyDescent="0.2">
      <c r="A733" s="23" t="s">
        <v>123</v>
      </c>
      <c r="B733" s="21" t="s">
        <v>13</v>
      </c>
      <c r="C733" s="17" t="s">
        <v>36</v>
      </c>
      <c r="D733" s="17" t="s">
        <v>3</v>
      </c>
      <c r="E733" s="21" t="s">
        <v>170</v>
      </c>
      <c r="F733" s="21" t="s">
        <v>171</v>
      </c>
      <c r="G733" s="18">
        <v>48369</v>
      </c>
      <c r="Y733" s="18">
        <v>49357</v>
      </c>
    </row>
    <row r="734" spans="1:25" hidden="1" x14ac:dyDescent="0.2">
      <c r="A734" s="22"/>
      <c r="B734" s="21"/>
      <c r="C734" s="17"/>
      <c r="D734" s="17"/>
      <c r="E734" s="21"/>
      <c r="F734" s="21"/>
      <c r="G734" s="18"/>
      <c r="Y734" s="18"/>
    </row>
    <row r="735" spans="1:25" hidden="1" x14ac:dyDescent="0.2">
      <c r="A735" s="23"/>
      <c r="B735" s="21"/>
      <c r="C735" s="17"/>
      <c r="D735" s="17"/>
      <c r="E735" s="21"/>
      <c r="F735" s="21"/>
      <c r="G735" s="18"/>
      <c r="Y735" s="18"/>
    </row>
    <row r="736" spans="1:25" hidden="1" x14ac:dyDescent="0.2">
      <c r="A736" s="38"/>
      <c r="B736" s="21"/>
      <c r="C736" s="17"/>
      <c r="D736" s="17"/>
      <c r="E736" s="17"/>
      <c r="F736" s="21"/>
      <c r="G736" s="120"/>
      <c r="Y736" s="120"/>
    </row>
    <row r="737" spans="1:25" hidden="1" x14ac:dyDescent="0.2">
      <c r="A737" s="20"/>
      <c r="B737" s="21"/>
      <c r="C737" s="17"/>
      <c r="D737" s="17"/>
      <c r="E737" s="17"/>
      <c r="F737" s="21"/>
      <c r="G737" s="120"/>
      <c r="Y737" s="120"/>
    </row>
    <row r="738" spans="1:25" hidden="1" x14ac:dyDescent="0.2">
      <c r="A738" s="20"/>
      <c r="B738" s="21"/>
      <c r="C738" s="17"/>
      <c r="D738" s="17"/>
      <c r="E738" s="17"/>
      <c r="F738" s="21"/>
      <c r="G738" s="120"/>
      <c r="Y738" s="120"/>
    </row>
    <row r="739" spans="1:25" hidden="1" x14ac:dyDescent="0.2">
      <c r="A739" s="47"/>
      <c r="B739" s="21"/>
      <c r="C739" s="17"/>
      <c r="D739" s="17"/>
      <c r="E739" s="17"/>
      <c r="F739" s="21"/>
      <c r="G739" s="120"/>
      <c r="Y739" s="120"/>
    </row>
    <row r="740" spans="1:25" ht="62.25" hidden="1" customHeight="1" x14ac:dyDescent="0.2">
      <c r="A740" s="23"/>
      <c r="B740" s="21"/>
      <c r="C740" s="17"/>
      <c r="D740" s="17"/>
      <c r="E740" s="17"/>
      <c r="F740" s="21"/>
      <c r="G740" s="120"/>
      <c r="Y740" s="120"/>
    </row>
    <row r="741" spans="1:25" hidden="1" x14ac:dyDescent="0.2">
      <c r="A741" s="23"/>
      <c r="B741" s="21"/>
      <c r="C741" s="17"/>
      <c r="D741" s="17"/>
      <c r="E741" s="21"/>
      <c r="F741" s="21"/>
      <c r="G741" s="18"/>
      <c r="Y741" s="18"/>
    </row>
    <row r="742" spans="1:25" hidden="1" x14ac:dyDescent="0.2">
      <c r="A742" s="20"/>
      <c r="B742" s="21"/>
      <c r="C742" s="17"/>
      <c r="D742" s="17"/>
      <c r="E742" s="17"/>
      <c r="F742" s="21"/>
      <c r="G742" s="15"/>
      <c r="Y742" s="15"/>
    </row>
    <row r="743" spans="1:25" hidden="1" x14ac:dyDescent="0.2">
      <c r="A743" s="47"/>
      <c r="B743" s="21"/>
      <c r="C743" s="17"/>
      <c r="D743" s="17"/>
      <c r="E743" s="17"/>
      <c r="F743" s="21"/>
      <c r="G743" s="120"/>
      <c r="Y743" s="120"/>
    </row>
    <row r="744" spans="1:25" hidden="1" x14ac:dyDescent="0.2">
      <c r="A744" s="23"/>
      <c r="B744" s="21"/>
      <c r="C744" s="17"/>
      <c r="D744" s="17"/>
      <c r="E744" s="17"/>
      <c r="F744" s="21"/>
      <c r="G744" s="120"/>
      <c r="Y744" s="120"/>
    </row>
    <row r="745" spans="1:25" hidden="1" x14ac:dyDescent="0.2">
      <c r="A745" s="23"/>
      <c r="B745" s="21"/>
      <c r="C745" s="17"/>
      <c r="D745" s="17"/>
      <c r="E745" s="17"/>
      <c r="F745" s="21"/>
      <c r="G745" s="120"/>
      <c r="Y745" s="120"/>
    </row>
    <row r="746" spans="1:25" hidden="1" x14ac:dyDescent="0.2">
      <c r="A746" s="22"/>
      <c r="B746" s="21"/>
      <c r="C746" s="17"/>
      <c r="D746" s="17"/>
      <c r="E746" s="17"/>
      <c r="F746" s="21"/>
      <c r="G746" s="120"/>
      <c r="Y746" s="120"/>
    </row>
    <row r="747" spans="1:25" hidden="1" x14ac:dyDescent="0.2">
      <c r="A747" s="47"/>
      <c r="B747" s="21"/>
      <c r="C747" s="17"/>
      <c r="D747" s="17"/>
      <c r="E747" s="17"/>
      <c r="F747" s="21"/>
      <c r="G747" s="120"/>
      <c r="Y747" s="120"/>
    </row>
    <row r="748" spans="1:25" hidden="1" x14ac:dyDescent="0.2">
      <c r="A748" s="23"/>
      <c r="B748" s="21"/>
      <c r="C748" s="17"/>
      <c r="D748" s="17"/>
      <c r="E748" s="17"/>
      <c r="F748" s="21"/>
      <c r="G748" s="120"/>
      <c r="Y748" s="120"/>
    </row>
    <row r="749" spans="1:25" hidden="1" x14ac:dyDescent="0.2">
      <c r="A749" s="23"/>
      <c r="B749" s="21"/>
      <c r="C749" s="17"/>
      <c r="D749" s="17"/>
      <c r="E749" s="17"/>
      <c r="F749" s="21"/>
      <c r="G749" s="120"/>
      <c r="Y749" s="120"/>
    </row>
    <row r="750" spans="1:25" ht="38.25" x14ac:dyDescent="0.2">
      <c r="A750" s="155" t="s">
        <v>503</v>
      </c>
      <c r="B750" s="21" t="s">
        <v>13</v>
      </c>
      <c r="C750" s="17" t="s">
        <v>36</v>
      </c>
      <c r="D750" s="17" t="s">
        <v>3</v>
      </c>
      <c r="E750" s="156" t="s">
        <v>504</v>
      </c>
      <c r="F750" s="21"/>
      <c r="G750" s="120">
        <f>G751</f>
        <v>28</v>
      </c>
      <c r="H750" s="120">
        <f t="shared" ref="H750:Y752" si="91">H751</f>
        <v>0</v>
      </c>
      <c r="I750" s="120">
        <f t="shared" si="91"/>
        <v>0</v>
      </c>
      <c r="J750" s="120">
        <f t="shared" si="91"/>
        <v>0</v>
      </c>
      <c r="K750" s="120">
        <f t="shared" si="91"/>
        <v>0</v>
      </c>
      <c r="L750" s="120">
        <f t="shared" si="91"/>
        <v>0</v>
      </c>
      <c r="M750" s="120">
        <f t="shared" si="91"/>
        <v>0</v>
      </c>
      <c r="N750" s="120">
        <f t="shared" si="91"/>
        <v>0</v>
      </c>
      <c r="O750" s="120">
        <f t="shared" si="91"/>
        <v>0</v>
      </c>
      <c r="P750" s="120">
        <f t="shared" si="91"/>
        <v>0</v>
      </c>
      <c r="Q750" s="120">
        <f t="shared" si="91"/>
        <v>0</v>
      </c>
      <c r="R750" s="120">
        <f t="shared" si="91"/>
        <v>0</v>
      </c>
      <c r="S750" s="120">
        <f t="shared" si="91"/>
        <v>0</v>
      </c>
      <c r="T750" s="120">
        <f t="shared" si="91"/>
        <v>0</v>
      </c>
      <c r="U750" s="120">
        <f t="shared" si="91"/>
        <v>0</v>
      </c>
      <c r="V750" s="120">
        <f t="shared" si="91"/>
        <v>0</v>
      </c>
      <c r="W750" s="120">
        <f t="shared" si="91"/>
        <v>0</v>
      </c>
      <c r="X750" s="120">
        <f t="shared" si="91"/>
        <v>0</v>
      </c>
      <c r="Y750" s="120">
        <f t="shared" si="91"/>
        <v>28</v>
      </c>
    </row>
    <row r="751" spans="1:25" ht="63.75" x14ac:dyDescent="0.2">
      <c r="A751" s="157" t="s">
        <v>515</v>
      </c>
      <c r="B751" s="21" t="s">
        <v>13</v>
      </c>
      <c r="C751" s="17" t="s">
        <v>36</v>
      </c>
      <c r="D751" s="17" t="s">
        <v>3</v>
      </c>
      <c r="E751" s="156" t="s">
        <v>516</v>
      </c>
      <c r="F751" s="21"/>
      <c r="G751" s="120">
        <f>G752</f>
        <v>28</v>
      </c>
      <c r="H751" s="120">
        <f t="shared" si="91"/>
        <v>0</v>
      </c>
      <c r="I751" s="120">
        <f t="shared" si="91"/>
        <v>0</v>
      </c>
      <c r="J751" s="120">
        <f t="shared" si="91"/>
        <v>0</v>
      </c>
      <c r="K751" s="120">
        <f t="shared" si="91"/>
        <v>0</v>
      </c>
      <c r="L751" s="120">
        <f t="shared" si="91"/>
        <v>0</v>
      </c>
      <c r="M751" s="120">
        <f t="shared" si="91"/>
        <v>0</v>
      </c>
      <c r="N751" s="120">
        <f t="shared" si="91"/>
        <v>0</v>
      </c>
      <c r="O751" s="120">
        <f t="shared" si="91"/>
        <v>0</v>
      </c>
      <c r="P751" s="120">
        <f t="shared" si="91"/>
        <v>0</v>
      </c>
      <c r="Q751" s="120">
        <f t="shared" si="91"/>
        <v>0</v>
      </c>
      <c r="R751" s="120">
        <f t="shared" si="91"/>
        <v>0</v>
      </c>
      <c r="S751" s="120">
        <f t="shared" si="91"/>
        <v>0</v>
      </c>
      <c r="T751" s="120">
        <f t="shared" si="91"/>
        <v>0</v>
      </c>
      <c r="U751" s="120">
        <f t="shared" si="91"/>
        <v>0</v>
      </c>
      <c r="V751" s="120">
        <f t="shared" si="91"/>
        <v>0</v>
      </c>
      <c r="W751" s="120">
        <f t="shared" si="91"/>
        <v>0</v>
      </c>
      <c r="X751" s="120">
        <f t="shared" si="91"/>
        <v>0</v>
      </c>
      <c r="Y751" s="120">
        <f>Y752</f>
        <v>28</v>
      </c>
    </row>
    <row r="752" spans="1:25" ht="51" x14ac:dyDescent="0.2">
      <c r="A752" s="158" t="s">
        <v>87</v>
      </c>
      <c r="B752" s="21" t="s">
        <v>13</v>
      </c>
      <c r="C752" s="17" t="s">
        <v>36</v>
      </c>
      <c r="D752" s="17" t="s">
        <v>3</v>
      </c>
      <c r="E752" s="156" t="s">
        <v>516</v>
      </c>
      <c r="F752" s="21" t="s">
        <v>73</v>
      </c>
      <c r="G752" s="120">
        <f>G753</f>
        <v>28</v>
      </c>
      <c r="H752" s="120">
        <f t="shared" si="91"/>
        <v>0</v>
      </c>
      <c r="I752" s="120">
        <f t="shared" si="91"/>
        <v>0</v>
      </c>
      <c r="J752" s="120">
        <f t="shared" si="91"/>
        <v>0</v>
      </c>
      <c r="K752" s="120">
        <f t="shared" si="91"/>
        <v>0</v>
      </c>
      <c r="L752" s="120">
        <f t="shared" si="91"/>
        <v>0</v>
      </c>
      <c r="M752" s="120">
        <f t="shared" si="91"/>
        <v>0</v>
      </c>
      <c r="N752" s="120">
        <f t="shared" si="91"/>
        <v>0</v>
      </c>
      <c r="O752" s="120">
        <f t="shared" si="91"/>
        <v>0</v>
      </c>
      <c r="P752" s="120">
        <f t="shared" si="91"/>
        <v>0</v>
      </c>
      <c r="Q752" s="120">
        <f t="shared" si="91"/>
        <v>0</v>
      </c>
      <c r="R752" s="120">
        <f t="shared" si="91"/>
        <v>0</v>
      </c>
      <c r="S752" s="120">
        <f t="shared" si="91"/>
        <v>0</v>
      </c>
      <c r="T752" s="120">
        <f t="shared" si="91"/>
        <v>0</v>
      </c>
      <c r="U752" s="120">
        <f t="shared" si="91"/>
        <v>0</v>
      </c>
      <c r="V752" s="120">
        <f t="shared" si="91"/>
        <v>0</v>
      </c>
      <c r="W752" s="120">
        <f t="shared" si="91"/>
        <v>0</v>
      </c>
      <c r="X752" s="120">
        <f t="shared" si="91"/>
        <v>0</v>
      </c>
      <c r="Y752" s="120">
        <f>Y753</f>
        <v>28</v>
      </c>
    </row>
    <row r="753" spans="1:25" x14ac:dyDescent="0.2">
      <c r="A753" s="159" t="s">
        <v>123</v>
      </c>
      <c r="B753" s="21" t="s">
        <v>13</v>
      </c>
      <c r="C753" s="17" t="s">
        <v>36</v>
      </c>
      <c r="D753" s="17" t="s">
        <v>3</v>
      </c>
      <c r="E753" s="156" t="s">
        <v>516</v>
      </c>
      <c r="F753" s="21" t="s">
        <v>171</v>
      </c>
      <c r="G753" s="120">
        <v>28</v>
      </c>
      <c r="Y753" s="120">
        <v>28</v>
      </c>
    </row>
    <row r="754" spans="1:25" x14ac:dyDescent="0.2">
      <c r="A754" s="38" t="s">
        <v>39</v>
      </c>
      <c r="B754" s="21" t="s">
        <v>13</v>
      </c>
      <c r="C754" s="17" t="s">
        <v>36</v>
      </c>
      <c r="D754" s="17" t="s">
        <v>2</v>
      </c>
      <c r="E754" s="21"/>
      <c r="F754" s="21"/>
      <c r="G754" s="18">
        <f>G757</f>
        <v>34030</v>
      </c>
      <c r="Y754" s="18">
        <f>Y757</f>
        <v>34113</v>
      </c>
    </row>
    <row r="755" spans="1:25" ht="25.5" x14ac:dyDescent="0.2">
      <c r="A755" s="44" t="s">
        <v>557</v>
      </c>
      <c r="B755" s="21" t="s">
        <v>13</v>
      </c>
      <c r="C755" s="17" t="s">
        <v>36</v>
      </c>
      <c r="D755" s="17" t="s">
        <v>2</v>
      </c>
      <c r="E755" s="21" t="s">
        <v>188</v>
      </c>
      <c r="F755" s="21"/>
      <c r="G755" s="18">
        <f>G756</f>
        <v>34030</v>
      </c>
      <c r="Y755" s="18">
        <f>Y756</f>
        <v>34113</v>
      </c>
    </row>
    <row r="756" spans="1:25" ht="102" x14ac:dyDescent="0.2">
      <c r="A756" s="40" t="s">
        <v>404</v>
      </c>
      <c r="B756" s="21" t="s">
        <v>13</v>
      </c>
      <c r="C756" s="17" t="s">
        <v>36</v>
      </c>
      <c r="D756" s="17" t="s">
        <v>2</v>
      </c>
      <c r="E756" s="21" t="s">
        <v>191</v>
      </c>
      <c r="F756" s="21"/>
      <c r="G756" s="18">
        <f>G757</f>
        <v>34030</v>
      </c>
      <c r="Y756" s="18">
        <f>Y757</f>
        <v>34113</v>
      </c>
    </row>
    <row r="757" spans="1:25" ht="105" customHeight="1" x14ac:dyDescent="0.2">
      <c r="A757" s="40" t="s">
        <v>358</v>
      </c>
      <c r="B757" s="21" t="s">
        <v>13</v>
      </c>
      <c r="C757" s="17" t="s">
        <v>36</v>
      </c>
      <c r="D757" s="17" t="s">
        <v>2</v>
      </c>
      <c r="E757" s="21" t="s">
        <v>192</v>
      </c>
      <c r="F757" s="21"/>
      <c r="G757" s="18">
        <f>G758</f>
        <v>34030</v>
      </c>
      <c r="Y757" s="18">
        <f>Y758</f>
        <v>34113</v>
      </c>
    </row>
    <row r="758" spans="1:25" ht="43.5" customHeight="1" x14ac:dyDescent="0.2">
      <c r="A758" s="23" t="s">
        <v>87</v>
      </c>
      <c r="B758" s="21" t="s">
        <v>13</v>
      </c>
      <c r="C758" s="17" t="s">
        <v>36</v>
      </c>
      <c r="D758" s="17" t="s">
        <v>2</v>
      </c>
      <c r="E758" s="21" t="s">
        <v>192</v>
      </c>
      <c r="F758" s="21" t="s">
        <v>73</v>
      </c>
      <c r="G758" s="18">
        <f>G759+G760</f>
        <v>34030</v>
      </c>
      <c r="Y758" s="18">
        <f>Y759+Y760</f>
        <v>34113</v>
      </c>
    </row>
    <row r="759" spans="1:25" ht="17.45" customHeight="1" x14ac:dyDescent="0.2">
      <c r="A759" s="23" t="s">
        <v>123</v>
      </c>
      <c r="B759" s="21" t="s">
        <v>13</v>
      </c>
      <c r="C759" s="17" t="s">
        <v>36</v>
      </c>
      <c r="D759" s="17" t="s">
        <v>2</v>
      </c>
      <c r="E759" s="21" t="s">
        <v>192</v>
      </c>
      <c r="F759" s="21" t="s">
        <v>171</v>
      </c>
      <c r="G759" s="18">
        <v>33692</v>
      </c>
      <c r="Y759" s="18">
        <v>33775</v>
      </c>
    </row>
    <row r="760" spans="1:25" ht="54" customHeight="1" x14ac:dyDescent="0.2">
      <c r="A760" s="123" t="s">
        <v>317</v>
      </c>
      <c r="B760" s="21" t="s">
        <v>13</v>
      </c>
      <c r="C760" s="17" t="s">
        <v>36</v>
      </c>
      <c r="D760" s="17" t="s">
        <v>2</v>
      </c>
      <c r="E760" s="21" t="s">
        <v>192</v>
      </c>
      <c r="F760" s="21" t="s">
        <v>159</v>
      </c>
      <c r="G760" s="18">
        <v>338</v>
      </c>
      <c r="Y760" s="18">
        <v>338</v>
      </c>
    </row>
    <row r="761" spans="1:25" ht="25.5" x14ac:dyDescent="0.2">
      <c r="A761" s="19" t="s">
        <v>325</v>
      </c>
      <c r="B761" s="21" t="s">
        <v>13</v>
      </c>
      <c r="C761" s="17" t="s">
        <v>36</v>
      </c>
      <c r="D761" s="17" t="s">
        <v>91</v>
      </c>
      <c r="E761" s="21"/>
      <c r="F761" s="21"/>
      <c r="G761" s="18">
        <f>G762</f>
        <v>8717</v>
      </c>
      <c r="Y761" s="18">
        <f>Y762</f>
        <v>8726</v>
      </c>
    </row>
    <row r="762" spans="1:25" ht="38.25" x14ac:dyDescent="0.2">
      <c r="A762" s="20" t="s">
        <v>207</v>
      </c>
      <c r="B762" s="21" t="s">
        <v>13</v>
      </c>
      <c r="C762" s="17" t="s">
        <v>36</v>
      </c>
      <c r="D762" s="17" t="s">
        <v>91</v>
      </c>
      <c r="E762" s="14" t="s">
        <v>116</v>
      </c>
      <c r="F762" s="21"/>
      <c r="G762" s="18">
        <f>G763</f>
        <v>8717</v>
      </c>
      <c r="H762" s="18">
        <f t="shared" ref="H762:Y762" si="92">H763</f>
        <v>0</v>
      </c>
      <c r="I762" s="18">
        <f t="shared" si="92"/>
        <v>0</v>
      </c>
      <c r="J762" s="18">
        <f t="shared" si="92"/>
        <v>0</v>
      </c>
      <c r="K762" s="18">
        <f t="shared" si="92"/>
        <v>0</v>
      </c>
      <c r="L762" s="18">
        <f t="shared" si="92"/>
        <v>0</v>
      </c>
      <c r="M762" s="18">
        <f t="shared" si="92"/>
        <v>0</v>
      </c>
      <c r="N762" s="18">
        <f t="shared" si="92"/>
        <v>0</v>
      </c>
      <c r="O762" s="18">
        <f t="shared" si="92"/>
        <v>0</v>
      </c>
      <c r="P762" s="18">
        <f t="shared" si="92"/>
        <v>0</v>
      </c>
      <c r="Q762" s="18">
        <f t="shared" si="92"/>
        <v>0</v>
      </c>
      <c r="R762" s="18">
        <f t="shared" si="92"/>
        <v>0</v>
      </c>
      <c r="S762" s="18">
        <f t="shared" si="92"/>
        <v>0</v>
      </c>
      <c r="T762" s="18">
        <f t="shared" si="92"/>
        <v>0</v>
      </c>
      <c r="U762" s="18">
        <f t="shared" si="92"/>
        <v>0</v>
      </c>
      <c r="V762" s="18">
        <f t="shared" si="92"/>
        <v>0</v>
      </c>
      <c r="W762" s="18">
        <f t="shared" si="92"/>
        <v>0</v>
      </c>
      <c r="X762" s="18">
        <f t="shared" si="92"/>
        <v>0</v>
      </c>
      <c r="Y762" s="18">
        <f t="shared" si="92"/>
        <v>8726</v>
      </c>
    </row>
    <row r="763" spans="1:25" ht="25.5" x14ac:dyDescent="0.2">
      <c r="A763" s="26" t="s">
        <v>64</v>
      </c>
      <c r="B763" s="21" t="s">
        <v>13</v>
      </c>
      <c r="C763" s="17" t="s">
        <v>36</v>
      </c>
      <c r="D763" s="17" t="s">
        <v>91</v>
      </c>
      <c r="E763" s="21" t="s">
        <v>105</v>
      </c>
      <c r="F763" s="21"/>
      <c r="G763" s="18">
        <f>G764+G766</f>
        <v>8717</v>
      </c>
      <c r="H763" s="18">
        <f t="shared" ref="H763:Y763" si="93">H764+H766</f>
        <v>0</v>
      </c>
      <c r="I763" s="18">
        <f t="shared" si="93"/>
        <v>0</v>
      </c>
      <c r="J763" s="18">
        <f t="shared" si="93"/>
        <v>0</v>
      </c>
      <c r="K763" s="18">
        <f t="shared" si="93"/>
        <v>0</v>
      </c>
      <c r="L763" s="18">
        <f t="shared" si="93"/>
        <v>0</v>
      </c>
      <c r="M763" s="18">
        <f t="shared" si="93"/>
        <v>0</v>
      </c>
      <c r="N763" s="18">
        <f t="shared" si="93"/>
        <v>0</v>
      </c>
      <c r="O763" s="18">
        <f t="shared" si="93"/>
        <v>0</v>
      </c>
      <c r="P763" s="18">
        <f t="shared" si="93"/>
        <v>0</v>
      </c>
      <c r="Q763" s="18">
        <f t="shared" si="93"/>
        <v>0</v>
      </c>
      <c r="R763" s="18">
        <f t="shared" si="93"/>
        <v>0</v>
      </c>
      <c r="S763" s="18">
        <f t="shared" si="93"/>
        <v>0</v>
      </c>
      <c r="T763" s="18">
        <f t="shared" si="93"/>
        <v>0</v>
      </c>
      <c r="U763" s="18">
        <f t="shared" si="93"/>
        <v>0</v>
      </c>
      <c r="V763" s="18">
        <f t="shared" si="93"/>
        <v>0</v>
      </c>
      <c r="W763" s="18">
        <f t="shared" si="93"/>
        <v>0</v>
      </c>
      <c r="X763" s="18">
        <f t="shared" si="93"/>
        <v>0</v>
      </c>
      <c r="Y763" s="18">
        <f t="shared" si="93"/>
        <v>8726</v>
      </c>
    </row>
    <row r="764" spans="1:25" ht="89.25" x14ac:dyDescent="0.2">
      <c r="A764" s="23" t="s">
        <v>88</v>
      </c>
      <c r="B764" s="21" t="s">
        <v>13</v>
      </c>
      <c r="C764" s="17" t="s">
        <v>36</v>
      </c>
      <c r="D764" s="17" t="s">
        <v>91</v>
      </c>
      <c r="E764" s="21" t="s">
        <v>105</v>
      </c>
      <c r="F764" s="21" t="s">
        <v>83</v>
      </c>
      <c r="G764" s="18">
        <f>G765</f>
        <v>8456</v>
      </c>
      <c r="Y764" s="18">
        <f>Y765</f>
        <v>8465</v>
      </c>
    </row>
    <row r="765" spans="1:25" ht="38.25" x14ac:dyDescent="0.2">
      <c r="A765" s="24" t="s">
        <v>194</v>
      </c>
      <c r="B765" s="21" t="s">
        <v>13</v>
      </c>
      <c r="C765" s="17" t="s">
        <v>36</v>
      </c>
      <c r="D765" s="17" t="s">
        <v>91</v>
      </c>
      <c r="E765" s="21" t="s">
        <v>105</v>
      </c>
      <c r="F765" s="21" t="s">
        <v>100</v>
      </c>
      <c r="G765" s="18">
        <f>6247+1887+10+312</f>
        <v>8456</v>
      </c>
      <c r="H765" s="18">
        <f t="shared" ref="H765:X765" si="94">6247+1887+10</f>
        <v>8144</v>
      </c>
      <c r="I765" s="18">
        <f t="shared" si="94"/>
        <v>8144</v>
      </c>
      <c r="J765" s="18">
        <f t="shared" si="94"/>
        <v>8144</v>
      </c>
      <c r="K765" s="18">
        <f t="shared" si="94"/>
        <v>8144</v>
      </c>
      <c r="L765" s="18">
        <f t="shared" si="94"/>
        <v>8144</v>
      </c>
      <c r="M765" s="18">
        <f t="shared" si="94"/>
        <v>8144</v>
      </c>
      <c r="N765" s="18">
        <f t="shared" si="94"/>
        <v>8144</v>
      </c>
      <c r="O765" s="18">
        <f t="shared" si="94"/>
        <v>8144</v>
      </c>
      <c r="P765" s="18">
        <f t="shared" si="94"/>
        <v>8144</v>
      </c>
      <c r="Q765" s="18">
        <f t="shared" si="94"/>
        <v>8144</v>
      </c>
      <c r="R765" s="18">
        <f t="shared" si="94"/>
        <v>8144</v>
      </c>
      <c r="S765" s="18">
        <f t="shared" si="94"/>
        <v>8144</v>
      </c>
      <c r="T765" s="18">
        <f t="shared" si="94"/>
        <v>8144</v>
      </c>
      <c r="U765" s="18">
        <f t="shared" si="94"/>
        <v>8144</v>
      </c>
      <c r="V765" s="18">
        <f t="shared" si="94"/>
        <v>8144</v>
      </c>
      <c r="W765" s="18">
        <f t="shared" si="94"/>
        <v>8144</v>
      </c>
      <c r="X765" s="18">
        <f t="shared" si="94"/>
        <v>8144</v>
      </c>
      <c r="Y765" s="18">
        <f>6247+1887+10+321</f>
        <v>8465</v>
      </c>
    </row>
    <row r="766" spans="1:25" ht="38.25" x14ac:dyDescent="0.2">
      <c r="A766" s="23" t="s">
        <v>312</v>
      </c>
      <c r="B766" s="21" t="s">
        <v>13</v>
      </c>
      <c r="C766" s="17" t="s">
        <v>36</v>
      </c>
      <c r="D766" s="17" t="s">
        <v>91</v>
      </c>
      <c r="E766" s="21" t="s">
        <v>105</v>
      </c>
      <c r="F766" s="21" t="s">
        <v>82</v>
      </c>
      <c r="G766" s="18">
        <f>G767</f>
        <v>261</v>
      </c>
      <c r="Y766" s="18">
        <f>Y767</f>
        <v>261</v>
      </c>
    </row>
    <row r="767" spans="1:25" ht="38.25" x14ac:dyDescent="0.2">
      <c r="A767" s="23" t="s">
        <v>313</v>
      </c>
      <c r="B767" s="21" t="s">
        <v>13</v>
      </c>
      <c r="C767" s="17" t="s">
        <v>36</v>
      </c>
      <c r="D767" s="17" t="s">
        <v>91</v>
      </c>
      <c r="E767" s="21" t="s">
        <v>105</v>
      </c>
      <c r="F767" s="21" t="s">
        <v>101</v>
      </c>
      <c r="G767" s="18">
        <v>261</v>
      </c>
      <c r="Y767" s="18">
        <v>261</v>
      </c>
    </row>
    <row r="768" spans="1:25" x14ac:dyDescent="0.2">
      <c r="A768" s="38" t="s">
        <v>56</v>
      </c>
      <c r="B768" s="21" t="s">
        <v>13</v>
      </c>
      <c r="C768" s="17" t="s">
        <v>41</v>
      </c>
      <c r="D768" s="17" t="s">
        <v>17</v>
      </c>
      <c r="E768" s="21"/>
      <c r="F768" s="21"/>
      <c r="G768" s="18">
        <f t="shared" ref="G768:Y768" si="95">G774+G803</f>
        <v>131608</v>
      </c>
      <c r="H768" s="18">
        <f t="shared" si="95"/>
        <v>0</v>
      </c>
      <c r="I768" s="18">
        <f t="shared" si="95"/>
        <v>0</v>
      </c>
      <c r="J768" s="18">
        <f t="shared" si="95"/>
        <v>0</v>
      </c>
      <c r="K768" s="18">
        <f t="shared" si="95"/>
        <v>0</v>
      </c>
      <c r="L768" s="18">
        <f t="shared" si="95"/>
        <v>0</v>
      </c>
      <c r="M768" s="18">
        <f t="shared" si="95"/>
        <v>0</v>
      </c>
      <c r="N768" s="18">
        <f t="shared" si="95"/>
        <v>0</v>
      </c>
      <c r="O768" s="18">
        <f t="shared" si="95"/>
        <v>0</v>
      </c>
      <c r="P768" s="18">
        <f t="shared" si="95"/>
        <v>0</v>
      </c>
      <c r="Q768" s="18">
        <f t="shared" si="95"/>
        <v>0</v>
      </c>
      <c r="R768" s="18">
        <f t="shared" si="95"/>
        <v>0</v>
      </c>
      <c r="S768" s="18">
        <f t="shared" si="95"/>
        <v>0</v>
      </c>
      <c r="T768" s="18">
        <f t="shared" si="95"/>
        <v>0</v>
      </c>
      <c r="U768" s="18">
        <f t="shared" si="95"/>
        <v>0</v>
      </c>
      <c r="V768" s="18">
        <f t="shared" si="95"/>
        <v>0</v>
      </c>
      <c r="W768" s="18">
        <f t="shared" si="95"/>
        <v>0</v>
      </c>
      <c r="X768" s="18">
        <f t="shared" si="95"/>
        <v>0</v>
      </c>
      <c r="Y768" s="18">
        <f t="shared" si="95"/>
        <v>135585</v>
      </c>
    </row>
    <row r="769" spans="1:25" hidden="1" x14ac:dyDescent="0.2">
      <c r="A769" s="38" t="s">
        <v>96</v>
      </c>
      <c r="B769" s="21" t="s">
        <v>13</v>
      </c>
      <c r="C769" s="17" t="s">
        <v>41</v>
      </c>
      <c r="D769" s="17" t="s">
        <v>0</v>
      </c>
      <c r="E769" s="21"/>
      <c r="F769" s="21"/>
      <c r="G769" s="18">
        <f>G771</f>
        <v>37</v>
      </c>
      <c r="Y769" s="18">
        <f>Y771</f>
        <v>37</v>
      </c>
    </row>
    <row r="770" spans="1:25" ht="51" hidden="1" x14ac:dyDescent="0.2">
      <c r="A770" s="160" t="s">
        <v>167</v>
      </c>
      <c r="B770" s="21"/>
      <c r="C770" s="17"/>
      <c r="D770" s="17"/>
      <c r="E770" s="21"/>
      <c r="F770" s="21"/>
      <c r="G770" s="18"/>
      <c r="Y770" s="18"/>
    </row>
    <row r="771" spans="1:25" ht="51" hidden="1" x14ac:dyDescent="0.2">
      <c r="A771" s="40" t="s">
        <v>80</v>
      </c>
      <c r="B771" s="21" t="s">
        <v>13</v>
      </c>
      <c r="C771" s="17" t="s">
        <v>41</v>
      </c>
      <c r="D771" s="17" t="s">
        <v>0</v>
      </c>
      <c r="E771" s="21" t="s">
        <v>81</v>
      </c>
      <c r="F771" s="21"/>
      <c r="G771" s="18">
        <f>G772</f>
        <v>37</v>
      </c>
      <c r="Y771" s="18">
        <f>Y772</f>
        <v>37</v>
      </c>
    </row>
    <row r="772" spans="1:25" ht="38.25" hidden="1" x14ac:dyDescent="0.2">
      <c r="A772" s="23" t="s">
        <v>65</v>
      </c>
      <c r="B772" s="21" t="s">
        <v>13</v>
      </c>
      <c r="C772" s="17" t="s">
        <v>41</v>
      </c>
      <c r="D772" s="17" t="s">
        <v>0</v>
      </c>
      <c r="E772" s="21" t="s">
        <v>81</v>
      </c>
      <c r="F772" s="14">
        <v>200</v>
      </c>
      <c r="G772" s="18">
        <v>37</v>
      </c>
      <c r="Y772" s="18">
        <v>37</v>
      </c>
    </row>
    <row r="773" spans="1:25" ht="38.25" hidden="1" x14ac:dyDescent="0.2">
      <c r="A773" s="23" t="s">
        <v>65</v>
      </c>
      <c r="B773" s="21" t="s">
        <v>13</v>
      </c>
      <c r="C773" s="17" t="s">
        <v>41</v>
      </c>
      <c r="D773" s="17" t="s">
        <v>3</v>
      </c>
      <c r="E773" s="21" t="s">
        <v>81</v>
      </c>
      <c r="F773" s="14">
        <v>244</v>
      </c>
      <c r="G773" s="18">
        <v>37</v>
      </c>
      <c r="Y773" s="18">
        <v>37</v>
      </c>
    </row>
    <row r="774" spans="1:25" x14ac:dyDescent="0.2">
      <c r="A774" s="38" t="s">
        <v>55</v>
      </c>
      <c r="B774" s="21" t="s">
        <v>13</v>
      </c>
      <c r="C774" s="17" t="s">
        <v>41</v>
      </c>
      <c r="D774" s="17" t="s">
        <v>3</v>
      </c>
      <c r="E774" s="21"/>
      <c r="F774" s="14"/>
      <c r="G774" s="18">
        <f t="shared" ref="G774:Y774" si="96">G775+G798</f>
        <v>87363</v>
      </c>
      <c r="H774" s="18">
        <f t="shared" si="96"/>
        <v>0</v>
      </c>
      <c r="I774" s="18">
        <f t="shared" si="96"/>
        <v>0</v>
      </c>
      <c r="J774" s="18">
        <f t="shared" si="96"/>
        <v>0</v>
      </c>
      <c r="K774" s="18">
        <f t="shared" si="96"/>
        <v>0</v>
      </c>
      <c r="L774" s="18">
        <f t="shared" si="96"/>
        <v>0</v>
      </c>
      <c r="M774" s="18">
        <f t="shared" si="96"/>
        <v>0</v>
      </c>
      <c r="N774" s="18">
        <f t="shared" si="96"/>
        <v>0</v>
      </c>
      <c r="O774" s="18">
        <f t="shared" si="96"/>
        <v>0</v>
      </c>
      <c r="P774" s="18">
        <f t="shared" si="96"/>
        <v>0</v>
      </c>
      <c r="Q774" s="18">
        <f t="shared" si="96"/>
        <v>0</v>
      </c>
      <c r="R774" s="18">
        <f t="shared" si="96"/>
        <v>0</v>
      </c>
      <c r="S774" s="18">
        <f t="shared" si="96"/>
        <v>0</v>
      </c>
      <c r="T774" s="18">
        <f t="shared" si="96"/>
        <v>0</v>
      </c>
      <c r="U774" s="18">
        <f t="shared" si="96"/>
        <v>0</v>
      </c>
      <c r="V774" s="18">
        <f t="shared" si="96"/>
        <v>0</v>
      </c>
      <c r="W774" s="18">
        <f t="shared" si="96"/>
        <v>0</v>
      </c>
      <c r="X774" s="18">
        <f t="shared" si="96"/>
        <v>0</v>
      </c>
      <c r="Y774" s="18">
        <f t="shared" si="96"/>
        <v>91278</v>
      </c>
    </row>
    <row r="775" spans="1:25" ht="51" x14ac:dyDescent="0.2">
      <c r="A775" s="20" t="s">
        <v>558</v>
      </c>
      <c r="B775" s="21" t="s">
        <v>13</v>
      </c>
      <c r="C775" s="17" t="s">
        <v>41</v>
      </c>
      <c r="D775" s="17" t="s">
        <v>3</v>
      </c>
      <c r="E775" s="17" t="s">
        <v>168</v>
      </c>
      <c r="F775" s="14"/>
      <c r="G775" s="18">
        <f>G776+G782+G786+G790+G794</f>
        <v>86963</v>
      </c>
      <c r="H775" s="18">
        <f t="shared" ref="H775:Y775" si="97">H776+H782+H786</f>
        <v>0</v>
      </c>
      <c r="I775" s="18">
        <f t="shared" si="97"/>
        <v>0</v>
      </c>
      <c r="J775" s="18">
        <f t="shared" si="97"/>
        <v>0</v>
      </c>
      <c r="K775" s="18">
        <f t="shared" si="97"/>
        <v>0</v>
      </c>
      <c r="L775" s="18">
        <f t="shared" si="97"/>
        <v>0</v>
      </c>
      <c r="M775" s="18">
        <f t="shared" si="97"/>
        <v>0</v>
      </c>
      <c r="N775" s="18">
        <f t="shared" si="97"/>
        <v>0</v>
      </c>
      <c r="O775" s="18">
        <f t="shared" si="97"/>
        <v>0</v>
      </c>
      <c r="P775" s="18">
        <f t="shared" si="97"/>
        <v>0</v>
      </c>
      <c r="Q775" s="18">
        <f t="shared" si="97"/>
        <v>0</v>
      </c>
      <c r="R775" s="18">
        <f t="shared" si="97"/>
        <v>0</v>
      </c>
      <c r="S775" s="18">
        <f t="shared" si="97"/>
        <v>0</v>
      </c>
      <c r="T775" s="18">
        <f t="shared" si="97"/>
        <v>0</v>
      </c>
      <c r="U775" s="18">
        <f t="shared" si="97"/>
        <v>0</v>
      </c>
      <c r="V775" s="18">
        <f t="shared" si="97"/>
        <v>0</v>
      </c>
      <c r="W775" s="18">
        <f t="shared" si="97"/>
        <v>0</v>
      </c>
      <c r="X775" s="18">
        <f t="shared" si="97"/>
        <v>0</v>
      </c>
      <c r="Y775" s="18">
        <f t="shared" si="97"/>
        <v>90878</v>
      </c>
    </row>
    <row r="776" spans="1:25" ht="25.5" x14ac:dyDescent="0.2">
      <c r="A776" s="20" t="s">
        <v>172</v>
      </c>
      <c r="B776" s="21" t="s">
        <v>13</v>
      </c>
      <c r="C776" s="17" t="s">
        <v>41</v>
      </c>
      <c r="D776" s="17" t="s">
        <v>3</v>
      </c>
      <c r="E776" s="17" t="s">
        <v>173</v>
      </c>
      <c r="F776" s="14"/>
      <c r="G776" s="18">
        <f>G777</f>
        <v>85772</v>
      </c>
      <c r="H776" s="18">
        <f t="shared" ref="H776:Y776" si="98">H777</f>
        <v>0</v>
      </c>
      <c r="I776" s="18">
        <f t="shared" si="98"/>
        <v>0</v>
      </c>
      <c r="J776" s="18">
        <f t="shared" si="98"/>
        <v>0</v>
      </c>
      <c r="K776" s="18">
        <f t="shared" si="98"/>
        <v>0</v>
      </c>
      <c r="L776" s="18">
        <f t="shared" si="98"/>
        <v>0</v>
      </c>
      <c r="M776" s="18">
        <f t="shared" si="98"/>
        <v>0</v>
      </c>
      <c r="N776" s="18">
        <f t="shared" si="98"/>
        <v>0</v>
      </c>
      <c r="O776" s="18">
        <f t="shared" si="98"/>
        <v>0</v>
      </c>
      <c r="P776" s="18">
        <f t="shared" si="98"/>
        <v>0</v>
      </c>
      <c r="Q776" s="18">
        <f t="shared" si="98"/>
        <v>0</v>
      </c>
      <c r="R776" s="18">
        <f t="shared" si="98"/>
        <v>0</v>
      </c>
      <c r="S776" s="18">
        <f t="shared" si="98"/>
        <v>0</v>
      </c>
      <c r="T776" s="18">
        <f t="shared" si="98"/>
        <v>0</v>
      </c>
      <c r="U776" s="18">
        <f t="shared" si="98"/>
        <v>0</v>
      </c>
      <c r="V776" s="18">
        <f t="shared" si="98"/>
        <v>0</v>
      </c>
      <c r="W776" s="18">
        <f t="shared" si="98"/>
        <v>0</v>
      </c>
      <c r="X776" s="18">
        <f t="shared" si="98"/>
        <v>0</v>
      </c>
      <c r="Y776" s="18">
        <f t="shared" si="98"/>
        <v>89687</v>
      </c>
    </row>
    <row r="777" spans="1:25" ht="63.75" x14ac:dyDescent="0.2">
      <c r="A777" s="40" t="s">
        <v>342</v>
      </c>
      <c r="B777" s="21" t="s">
        <v>13</v>
      </c>
      <c r="C777" s="17" t="s">
        <v>41</v>
      </c>
      <c r="D777" s="17" t="s">
        <v>3</v>
      </c>
      <c r="E777" s="21" t="s">
        <v>174</v>
      </c>
      <c r="F777" s="21"/>
      <c r="G777" s="18">
        <f>G780</f>
        <v>85772</v>
      </c>
      <c r="Y777" s="18">
        <f>Y780</f>
        <v>89687</v>
      </c>
    </row>
    <row r="778" spans="1:25" ht="38.25" hidden="1" x14ac:dyDescent="0.2">
      <c r="A778" s="23" t="s">
        <v>65</v>
      </c>
      <c r="B778" s="21" t="s">
        <v>13</v>
      </c>
      <c r="C778" s="17" t="s">
        <v>41</v>
      </c>
      <c r="D778" s="17" t="s">
        <v>3</v>
      </c>
      <c r="E778" s="21" t="s">
        <v>174</v>
      </c>
      <c r="F778" s="21" t="s">
        <v>82</v>
      </c>
      <c r="G778" s="18"/>
      <c r="Y778" s="18"/>
    </row>
    <row r="779" spans="1:25" ht="38.25" hidden="1" x14ac:dyDescent="0.2">
      <c r="A779" s="23" t="s">
        <v>106</v>
      </c>
      <c r="B779" s="21" t="s">
        <v>13</v>
      </c>
      <c r="C779" s="17" t="s">
        <v>41</v>
      </c>
      <c r="D779" s="17" t="s">
        <v>3</v>
      </c>
      <c r="E779" s="21" t="s">
        <v>174</v>
      </c>
      <c r="F779" s="21" t="s">
        <v>101</v>
      </c>
      <c r="G779" s="18"/>
      <c r="Y779" s="18"/>
    </row>
    <row r="780" spans="1:25" ht="41.25" customHeight="1" x14ac:dyDescent="0.2">
      <c r="A780" s="23" t="s">
        <v>87</v>
      </c>
      <c r="B780" s="21" t="s">
        <v>13</v>
      </c>
      <c r="C780" s="17" t="s">
        <v>41</v>
      </c>
      <c r="D780" s="17" t="s">
        <v>3</v>
      </c>
      <c r="E780" s="21" t="s">
        <v>174</v>
      </c>
      <c r="F780" s="14">
        <v>600</v>
      </c>
      <c r="G780" s="18">
        <f>G781</f>
        <v>85772</v>
      </c>
      <c r="Y780" s="18">
        <f>Y781</f>
        <v>89687</v>
      </c>
    </row>
    <row r="781" spans="1:25" x14ac:dyDescent="0.2">
      <c r="A781" s="23" t="s">
        <v>123</v>
      </c>
      <c r="B781" s="21" t="s">
        <v>13</v>
      </c>
      <c r="C781" s="17" t="s">
        <v>41</v>
      </c>
      <c r="D781" s="17" t="s">
        <v>3</v>
      </c>
      <c r="E781" s="21" t="s">
        <v>174</v>
      </c>
      <c r="F781" s="14">
        <v>620</v>
      </c>
      <c r="G781" s="18">
        <f>85653+119</f>
        <v>85772</v>
      </c>
      <c r="Y781" s="18">
        <f>89568+119</f>
        <v>89687</v>
      </c>
    </row>
    <row r="782" spans="1:25" ht="51" x14ac:dyDescent="0.2">
      <c r="A782" s="22" t="s">
        <v>365</v>
      </c>
      <c r="B782" s="21" t="s">
        <v>13</v>
      </c>
      <c r="C782" s="17" t="s">
        <v>41</v>
      </c>
      <c r="D782" s="17" t="s">
        <v>3</v>
      </c>
      <c r="E782" s="21" t="s">
        <v>367</v>
      </c>
      <c r="F782" s="14"/>
      <c r="G782" s="18">
        <f>G783</f>
        <v>1189</v>
      </c>
      <c r="Y782" s="18">
        <f>Y783</f>
        <v>1189</v>
      </c>
    </row>
    <row r="783" spans="1:25" ht="25.5" x14ac:dyDescent="0.2">
      <c r="A783" s="22" t="s">
        <v>366</v>
      </c>
      <c r="B783" s="21" t="s">
        <v>13</v>
      </c>
      <c r="C783" s="17" t="s">
        <v>41</v>
      </c>
      <c r="D783" s="17" t="s">
        <v>3</v>
      </c>
      <c r="E783" s="21" t="s">
        <v>368</v>
      </c>
      <c r="F783" s="14"/>
      <c r="G783" s="18">
        <f>G784</f>
        <v>1189</v>
      </c>
      <c r="Y783" s="18">
        <f>Y784</f>
        <v>1189</v>
      </c>
    </row>
    <row r="784" spans="1:25" ht="40.5" customHeight="1" x14ac:dyDescent="0.2">
      <c r="A784" s="23" t="s">
        <v>87</v>
      </c>
      <c r="B784" s="21" t="s">
        <v>13</v>
      </c>
      <c r="C784" s="17" t="s">
        <v>41</v>
      </c>
      <c r="D784" s="17" t="s">
        <v>3</v>
      </c>
      <c r="E784" s="21" t="s">
        <v>368</v>
      </c>
      <c r="F784" s="14">
        <v>600</v>
      </c>
      <c r="G784" s="18">
        <f>G785</f>
        <v>1189</v>
      </c>
      <c r="Y784" s="18">
        <f>Y785</f>
        <v>1189</v>
      </c>
    </row>
    <row r="785" spans="1:25" x14ac:dyDescent="0.2">
      <c r="A785" s="23" t="s">
        <v>123</v>
      </c>
      <c r="B785" s="21" t="s">
        <v>13</v>
      </c>
      <c r="C785" s="17" t="s">
        <v>41</v>
      </c>
      <c r="D785" s="17" t="s">
        <v>3</v>
      </c>
      <c r="E785" s="21" t="s">
        <v>368</v>
      </c>
      <c r="F785" s="14">
        <v>620</v>
      </c>
      <c r="G785" s="18">
        <v>1189</v>
      </c>
      <c r="Y785" s="18">
        <v>1189</v>
      </c>
    </row>
    <row r="786" spans="1:25" ht="25.5" x14ac:dyDescent="0.2">
      <c r="A786" s="20" t="s">
        <v>175</v>
      </c>
      <c r="B786" s="21" t="s">
        <v>13</v>
      </c>
      <c r="C786" s="17" t="s">
        <v>41</v>
      </c>
      <c r="D786" s="17" t="s">
        <v>3</v>
      </c>
      <c r="E786" s="21" t="s">
        <v>176</v>
      </c>
      <c r="F786" s="14"/>
      <c r="G786" s="18">
        <f>G787</f>
        <v>2</v>
      </c>
      <c r="Y786" s="18">
        <f>Y787</f>
        <v>2</v>
      </c>
    </row>
    <row r="787" spans="1:25" ht="38.25" x14ac:dyDescent="0.2">
      <c r="A787" s="20" t="s">
        <v>405</v>
      </c>
      <c r="B787" s="21" t="s">
        <v>13</v>
      </c>
      <c r="C787" s="17" t="s">
        <v>41</v>
      </c>
      <c r="D787" s="17" t="s">
        <v>3</v>
      </c>
      <c r="E787" s="21" t="s">
        <v>177</v>
      </c>
      <c r="F787" s="14"/>
      <c r="G787" s="18">
        <f>G788</f>
        <v>2</v>
      </c>
      <c r="Y787" s="18">
        <f>Y788</f>
        <v>2</v>
      </c>
    </row>
    <row r="788" spans="1:25" ht="38.25" customHeight="1" x14ac:dyDescent="0.2">
      <c r="A788" s="23" t="s">
        <v>87</v>
      </c>
      <c r="B788" s="21" t="s">
        <v>13</v>
      </c>
      <c r="C788" s="17" t="s">
        <v>41</v>
      </c>
      <c r="D788" s="17" t="s">
        <v>3</v>
      </c>
      <c r="E788" s="21" t="s">
        <v>177</v>
      </c>
      <c r="F788" s="14">
        <v>600</v>
      </c>
      <c r="G788" s="18">
        <f>G789</f>
        <v>2</v>
      </c>
      <c r="Y788" s="18">
        <f>Y789</f>
        <v>2</v>
      </c>
    </row>
    <row r="789" spans="1:25" x14ac:dyDescent="0.2">
      <c r="A789" s="23" t="s">
        <v>123</v>
      </c>
      <c r="B789" s="21" t="s">
        <v>13</v>
      </c>
      <c r="C789" s="17" t="s">
        <v>41</v>
      </c>
      <c r="D789" s="17" t="s">
        <v>3</v>
      </c>
      <c r="E789" s="21" t="s">
        <v>177</v>
      </c>
      <c r="F789" s="21" t="s">
        <v>171</v>
      </c>
      <c r="G789" s="18">
        <v>2</v>
      </c>
      <c r="Y789" s="18">
        <v>2</v>
      </c>
    </row>
    <row r="790" spans="1:25" ht="63.75" hidden="1" x14ac:dyDescent="0.2">
      <c r="A790" s="22" t="s">
        <v>445</v>
      </c>
      <c r="B790" s="21" t="s">
        <v>13</v>
      </c>
      <c r="C790" s="17" t="s">
        <v>41</v>
      </c>
      <c r="D790" s="17" t="s">
        <v>3</v>
      </c>
      <c r="E790" s="21" t="s">
        <v>447</v>
      </c>
      <c r="F790" s="21"/>
      <c r="G790" s="18">
        <f>G791</f>
        <v>0</v>
      </c>
      <c r="Y790" s="18"/>
    </row>
    <row r="791" spans="1:25" ht="127.5" hidden="1" x14ac:dyDescent="0.2">
      <c r="A791" s="22" t="s">
        <v>446</v>
      </c>
      <c r="B791" s="21" t="s">
        <v>13</v>
      </c>
      <c r="C791" s="17" t="s">
        <v>41</v>
      </c>
      <c r="D791" s="17" t="s">
        <v>3</v>
      </c>
      <c r="E791" s="21" t="s">
        <v>448</v>
      </c>
      <c r="F791" s="21"/>
      <c r="G791" s="18">
        <f>G792</f>
        <v>0</v>
      </c>
      <c r="Y791" s="18"/>
    </row>
    <row r="792" spans="1:25" ht="38.25" hidden="1" x14ac:dyDescent="0.2">
      <c r="A792" s="23" t="s">
        <v>312</v>
      </c>
      <c r="B792" s="21" t="s">
        <v>13</v>
      </c>
      <c r="C792" s="17" t="s">
        <v>41</v>
      </c>
      <c r="D792" s="17" t="s">
        <v>3</v>
      </c>
      <c r="E792" s="21" t="s">
        <v>448</v>
      </c>
      <c r="F792" s="21" t="s">
        <v>73</v>
      </c>
      <c r="G792" s="18">
        <f>G793</f>
        <v>0</v>
      </c>
      <c r="Y792" s="18"/>
    </row>
    <row r="793" spans="1:25" ht="38.25" hidden="1" x14ac:dyDescent="0.2">
      <c r="A793" s="23" t="s">
        <v>313</v>
      </c>
      <c r="B793" s="21" t="s">
        <v>13</v>
      </c>
      <c r="C793" s="17" t="s">
        <v>41</v>
      </c>
      <c r="D793" s="17" t="s">
        <v>3</v>
      </c>
      <c r="E793" s="21" t="s">
        <v>448</v>
      </c>
      <c r="F793" s="21" t="s">
        <v>171</v>
      </c>
      <c r="G793" s="18">
        <v>0</v>
      </c>
      <c r="Y793" s="18"/>
    </row>
    <row r="794" spans="1:25" ht="51" hidden="1" x14ac:dyDescent="0.2">
      <c r="A794" s="22" t="s">
        <v>473</v>
      </c>
      <c r="B794" s="21" t="s">
        <v>13</v>
      </c>
      <c r="C794" s="17" t="s">
        <v>41</v>
      </c>
      <c r="D794" s="17" t="s">
        <v>3</v>
      </c>
      <c r="E794" s="21" t="s">
        <v>450</v>
      </c>
      <c r="F794" s="21"/>
      <c r="G794" s="18">
        <f>G795</f>
        <v>0</v>
      </c>
      <c r="Y794" s="18"/>
    </row>
    <row r="795" spans="1:25" ht="25.5" hidden="1" x14ac:dyDescent="0.2">
      <c r="A795" s="22" t="s">
        <v>449</v>
      </c>
      <c r="B795" s="21" t="s">
        <v>13</v>
      </c>
      <c r="C795" s="17" t="s">
        <v>41</v>
      </c>
      <c r="D795" s="17" t="s">
        <v>3</v>
      </c>
      <c r="E795" s="21" t="s">
        <v>451</v>
      </c>
      <c r="F795" s="21"/>
      <c r="G795" s="18">
        <f>G796</f>
        <v>0</v>
      </c>
      <c r="Y795" s="18"/>
    </row>
    <row r="796" spans="1:25" ht="38.25" hidden="1" x14ac:dyDescent="0.2">
      <c r="A796" s="23" t="s">
        <v>312</v>
      </c>
      <c r="B796" s="21" t="s">
        <v>13</v>
      </c>
      <c r="C796" s="17" t="s">
        <v>41</v>
      </c>
      <c r="D796" s="17" t="s">
        <v>3</v>
      </c>
      <c r="E796" s="21" t="s">
        <v>451</v>
      </c>
      <c r="F796" s="21" t="s">
        <v>73</v>
      </c>
      <c r="G796" s="18">
        <f>G797</f>
        <v>0</v>
      </c>
      <c r="Y796" s="18"/>
    </row>
    <row r="797" spans="1:25" ht="38.25" hidden="1" x14ac:dyDescent="0.2">
      <c r="A797" s="23" t="s">
        <v>313</v>
      </c>
      <c r="B797" s="21" t="s">
        <v>13</v>
      </c>
      <c r="C797" s="17" t="s">
        <v>41</v>
      </c>
      <c r="D797" s="17" t="s">
        <v>3</v>
      </c>
      <c r="E797" s="21" t="s">
        <v>451</v>
      </c>
      <c r="F797" s="21" t="s">
        <v>171</v>
      </c>
      <c r="G797" s="18"/>
      <c r="Y797" s="18"/>
    </row>
    <row r="798" spans="1:25" ht="51" x14ac:dyDescent="0.2">
      <c r="A798" s="161" t="s">
        <v>554</v>
      </c>
      <c r="B798" s="21" t="s">
        <v>13</v>
      </c>
      <c r="C798" s="145" t="s">
        <v>41</v>
      </c>
      <c r="D798" s="145" t="s">
        <v>3</v>
      </c>
      <c r="E798" s="146" t="s">
        <v>428</v>
      </c>
      <c r="F798" s="146"/>
      <c r="G798" s="18">
        <f>G799</f>
        <v>400</v>
      </c>
      <c r="H798" s="18">
        <f t="shared" ref="H798:Y801" si="99">H799</f>
        <v>0</v>
      </c>
      <c r="I798" s="18">
        <f t="shared" si="99"/>
        <v>0</v>
      </c>
      <c r="J798" s="18">
        <f t="shared" si="99"/>
        <v>0</v>
      </c>
      <c r="K798" s="18">
        <f t="shared" si="99"/>
        <v>0</v>
      </c>
      <c r="L798" s="18">
        <f t="shared" si="99"/>
        <v>0</v>
      </c>
      <c r="M798" s="18">
        <f t="shared" si="99"/>
        <v>0</v>
      </c>
      <c r="N798" s="18">
        <f t="shared" si="99"/>
        <v>0</v>
      </c>
      <c r="O798" s="18">
        <f t="shared" si="99"/>
        <v>0</v>
      </c>
      <c r="P798" s="18">
        <f t="shared" si="99"/>
        <v>0</v>
      </c>
      <c r="Q798" s="18">
        <f t="shared" si="99"/>
        <v>0</v>
      </c>
      <c r="R798" s="18">
        <f t="shared" si="99"/>
        <v>0</v>
      </c>
      <c r="S798" s="18">
        <f t="shared" si="99"/>
        <v>0</v>
      </c>
      <c r="T798" s="18">
        <f t="shared" si="99"/>
        <v>0</v>
      </c>
      <c r="U798" s="18">
        <f t="shared" si="99"/>
        <v>0</v>
      </c>
      <c r="V798" s="18">
        <f t="shared" si="99"/>
        <v>0</v>
      </c>
      <c r="W798" s="18">
        <f t="shared" si="99"/>
        <v>0</v>
      </c>
      <c r="X798" s="18">
        <f t="shared" si="99"/>
        <v>0</v>
      </c>
      <c r="Y798" s="18">
        <f t="shared" si="99"/>
        <v>400</v>
      </c>
    </row>
    <row r="799" spans="1:25" ht="63.75" x14ac:dyDescent="0.2">
      <c r="A799" s="161" t="s">
        <v>459</v>
      </c>
      <c r="B799" s="21" t="s">
        <v>13</v>
      </c>
      <c r="C799" s="145" t="s">
        <v>41</v>
      </c>
      <c r="D799" s="145" t="s">
        <v>3</v>
      </c>
      <c r="E799" s="146" t="s">
        <v>460</v>
      </c>
      <c r="F799" s="146"/>
      <c r="G799" s="18">
        <f>G800</f>
        <v>400</v>
      </c>
      <c r="H799" s="18">
        <f t="shared" si="99"/>
        <v>0</v>
      </c>
      <c r="I799" s="18">
        <f t="shared" si="99"/>
        <v>0</v>
      </c>
      <c r="J799" s="18">
        <f t="shared" si="99"/>
        <v>0</v>
      </c>
      <c r="K799" s="18">
        <f t="shared" si="99"/>
        <v>0</v>
      </c>
      <c r="L799" s="18">
        <f t="shared" si="99"/>
        <v>0</v>
      </c>
      <c r="M799" s="18">
        <f t="shared" si="99"/>
        <v>0</v>
      </c>
      <c r="N799" s="18">
        <f t="shared" si="99"/>
        <v>0</v>
      </c>
      <c r="O799" s="18">
        <f t="shared" si="99"/>
        <v>0</v>
      </c>
      <c r="P799" s="18">
        <f t="shared" si="99"/>
        <v>0</v>
      </c>
      <c r="Q799" s="18">
        <f t="shared" si="99"/>
        <v>0</v>
      </c>
      <c r="R799" s="18">
        <f t="shared" si="99"/>
        <v>0</v>
      </c>
      <c r="S799" s="18">
        <f t="shared" si="99"/>
        <v>0</v>
      </c>
      <c r="T799" s="18">
        <f t="shared" si="99"/>
        <v>0</v>
      </c>
      <c r="U799" s="18">
        <f t="shared" si="99"/>
        <v>0</v>
      </c>
      <c r="V799" s="18">
        <f t="shared" si="99"/>
        <v>0</v>
      </c>
      <c r="W799" s="18">
        <f t="shared" si="99"/>
        <v>0</v>
      </c>
      <c r="X799" s="18">
        <f t="shared" si="99"/>
        <v>0</v>
      </c>
      <c r="Y799" s="18">
        <f t="shared" si="99"/>
        <v>400</v>
      </c>
    </row>
    <row r="800" spans="1:25" ht="38.25" x14ac:dyDescent="0.2">
      <c r="A800" s="161" t="s">
        <v>427</v>
      </c>
      <c r="B800" s="21" t="s">
        <v>13</v>
      </c>
      <c r="C800" s="145" t="s">
        <v>41</v>
      </c>
      <c r="D800" s="145" t="s">
        <v>3</v>
      </c>
      <c r="E800" s="146" t="s">
        <v>461</v>
      </c>
      <c r="F800" s="146"/>
      <c r="G800" s="18">
        <f>G801</f>
        <v>400</v>
      </c>
      <c r="H800" s="18">
        <f t="shared" si="99"/>
        <v>0</v>
      </c>
      <c r="I800" s="18">
        <f t="shared" si="99"/>
        <v>0</v>
      </c>
      <c r="J800" s="18">
        <f t="shared" si="99"/>
        <v>0</v>
      </c>
      <c r="K800" s="18">
        <f t="shared" si="99"/>
        <v>0</v>
      </c>
      <c r="L800" s="18">
        <f t="shared" si="99"/>
        <v>0</v>
      </c>
      <c r="M800" s="18">
        <f t="shared" si="99"/>
        <v>0</v>
      </c>
      <c r="N800" s="18">
        <f t="shared" si="99"/>
        <v>0</v>
      </c>
      <c r="O800" s="18">
        <f t="shared" si="99"/>
        <v>0</v>
      </c>
      <c r="P800" s="18">
        <f t="shared" si="99"/>
        <v>0</v>
      </c>
      <c r="Q800" s="18">
        <f t="shared" si="99"/>
        <v>0</v>
      </c>
      <c r="R800" s="18">
        <f t="shared" si="99"/>
        <v>0</v>
      </c>
      <c r="S800" s="18">
        <f t="shared" si="99"/>
        <v>0</v>
      </c>
      <c r="T800" s="18">
        <f t="shared" si="99"/>
        <v>0</v>
      </c>
      <c r="U800" s="18">
        <f t="shared" si="99"/>
        <v>0</v>
      </c>
      <c r="V800" s="18">
        <f t="shared" si="99"/>
        <v>0</v>
      </c>
      <c r="W800" s="18">
        <f t="shared" si="99"/>
        <v>0</v>
      </c>
      <c r="X800" s="18">
        <f t="shared" si="99"/>
        <v>0</v>
      </c>
      <c r="Y800" s="18">
        <f t="shared" si="99"/>
        <v>400</v>
      </c>
    </row>
    <row r="801" spans="1:25" ht="39" customHeight="1" x14ac:dyDescent="0.2">
      <c r="A801" s="148" t="s">
        <v>87</v>
      </c>
      <c r="B801" s="21" t="s">
        <v>13</v>
      </c>
      <c r="C801" s="145" t="s">
        <v>41</v>
      </c>
      <c r="D801" s="145" t="s">
        <v>3</v>
      </c>
      <c r="E801" s="146" t="s">
        <v>461</v>
      </c>
      <c r="F801" s="146" t="s">
        <v>73</v>
      </c>
      <c r="G801" s="18">
        <f>G802</f>
        <v>400</v>
      </c>
      <c r="H801" s="18">
        <f t="shared" si="99"/>
        <v>0</v>
      </c>
      <c r="I801" s="18">
        <f t="shared" si="99"/>
        <v>0</v>
      </c>
      <c r="J801" s="18">
        <f t="shared" si="99"/>
        <v>0</v>
      </c>
      <c r="K801" s="18">
        <f t="shared" si="99"/>
        <v>0</v>
      </c>
      <c r="L801" s="18">
        <f t="shared" si="99"/>
        <v>0</v>
      </c>
      <c r="M801" s="18">
        <f t="shared" si="99"/>
        <v>0</v>
      </c>
      <c r="N801" s="18">
        <f t="shared" si="99"/>
        <v>0</v>
      </c>
      <c r="O801" s="18">
        <f t="shared" si="99"/>
        <v>0</v>
      </c>
      <c r="P801" s="18">
        <f t="shared" si="99"/>
        <v>0</v>
      </c>
      <c r="Q801" s="18">
        <f t="shared" si="99"/>
        <v>0</v>
      </c>
      <c r="R801" s="18">
        <f t="shared" si="99"/>
        <v>0</v>
      </c>
      <c r="S801" s="18">
        <f t="shared" si="99"/>
        <v>0</v>
      </c>
      <c r="T801" s="18">
        <f t="shared" si="99"/>
        <v>0</v>
      </c>
      <c r="U801" s="18">
        <f t="shared" si="99"/>
        <v>0</v>
      </c>
      <c r="V801" s="18">
        <f t="shared" si="99"/>
        <v>0</v>
      </c>
      <c r="W801" s="18">
        <f t="shared" si="99"/>
        <v>0</v>
      </c>
      <c r="X801" s="18">
        <f t="shared" si="99"/>
        <v>0</v>
      </c>
      <c r="Y801" s="18">
        <f t="shared" si="99"/>
        <v>400</v>
      </c>
    </row>
    <row r="802" spans="1:25" ht="43.5" customHeight="1" x14ac:dyDescent="0.2">
      <c r="A802" s="148" t="s">
        <v>317</v>
      </c>
      <c r="B802" s="21" t="s">
        <v>13</v>
      </c>
      <c r="C802" s="145" t="s">
        <v>41</v>
      </c>
      <c r="D802" s="145" t="s">
        <v>3</v>
      </c>
      <c r="E802" s="146" t="s">
        <v>461</v>
      </c>
      <c r="F802" s="146" t="s">
        <v>159</v>
      </c>
      <c r="G802" s="18">
        <v>400</v>
      </c>
      <c r="Y802" s="18">
        <v>400</v>
      </c>
    </row>
    <row r="803" spans="1:25" x14ac:dyDescent="0.2">
      <c r="A803" s="16" t="s">
        <v>435</v>
      </c>
      <c r="B803" s="21" t="s">
        <v>13</v>
      </c>
      <c r="C803" s="17" t="s">
        <v>41</v>
      </c>
      <c r="D803" s="17" t="s">
        <v>12</v>
      </c>
      <c r="E803" s="21"/>
      <c r="F803" s="21"/>
      <c r="G803" s="133">
        <f>G804</f>
        <v>44245</v>
      </c>
      <c r="H803" s="133">
        <f t="shared" ref="H803:Y803" si="100">H804</f>
        <v>0</v>
      </c>
      <c r="I803" s="133">
        <f t="shared" si="100"/>
        <v>0</v>
      </c>
      <c r="J803" s="133">
        <f t="shared" si="100"/>
        <v>0</v>
      </c>
      <c r="K803" s="133">
        <f t="shared" si="100"/>
        <v>0</v>
      </c>
      <c r="L803" s="133">
        <f t="shared" si="100"/>
        <v>0</v>
      </c>
      <c r="M803" s="133">
        <f t="shared" si="100"/>
        <v>0</v>
      </c>
      <c r="N803" s="133">
        <f t="shared" si="100"/>
        <v>0</v>
      </c>
      <c r="O803" s="133">
        <f t="shared" si="100"/>
        <v>0</v>
      </c>
      <c r="P803" s="133">
        <f t="shared" si="100"/>
        <v>0</v>
      </c>
      <c r="Q803" s="133">
        <f t="shared" si="100"/>
        <v>0</v>
      </c>
      <c r="R803" s="133">
        <f t="shared" si="100"/>
        <v>0</v>
      </c>
      <c r="S803" s="133">
        <f t="shared" si="100"/>
        <v>0</v>
      </c>
      <c r="T803" s="133">
        <f t="shared" si="100"/>
        <v>0</v>
      </c>
      <c r="U803" s="133">
        <f t="shared" si="100"/>
        <v>0</v>
      </c>
      <c r="V803" s="133">
        <f t="shared" si="100"/>
        <v>0</v>
      </c>
      <c r="W803" s="133">
        <f t="shared" si="100"/>
        <v>0</v>
      </c>
      <c r="X803" s="133">
        <f t="shared" si="100"/>
        <v>0</v>
      </c>
      <c r="Y803" s="133">
        <f t="shared" si="100"/>
        <v>44307</v>
      </c>
    </row>
    <row r="804" spans="1:25" ht="51" x14ac:dyDescent="0.2">
      <c r="A804" s="20" t="s">
        <v>558</v>
      </c>
      <c r="B804" s="21" t="s">
        <v>13</v>
      </c>
      <c r="C804" s="17" t="s">
        <v>41</v>
      </c>
      <c r="D804" s="17" t="s">
        <v>12</v>
      </c>
      <c r="E804" s="21" t="s">
        <v>168</v>
      </c>
      <c r="F804" s="21"/>
      <c r="G804" s="18">
        <f>G809+G805</f>
        <v>44245</v>
      </c>
      <c r="H804" s="18">
        <f t="shared" ref="H804:Y804" si="101">H809+H805</f>
        <v>0</v>
      </c>
      <c r="I804" s="18">
        <f t="shared" si="101"/>
        <v>0</v>
      </c>
      <c r="J804" s="18">
        <f t="shared" si="101"/>
        <v>0</v>
      </c>
      <c r="K804" s="18">
        <f t="shared" si="101"/>
        <v>0</v>
      </c>
      <c r="L804" s="18">
        <f t="shared" si="101"/>
        <v>0</v>
      </c>
      <c r="M804" s="18">
        <f t="shared" si="101"/>
        <v>0</v>
      </c>
      <c r="N804" s="18">
        <f t="shared" si="101"/>
        <v>0</v>
      </c>
      <c r="O804" s="18">
        <f t="shared" si="101"/>
        <v>0</v>
      </c>
      <c r="P804" s="18">
        <f t="shared" si="101"/>
        <v>0</v>
      </c>
      <c r="Q804" s="18">
        <f t="shared" si="101"/>
        <v>0</v>
      </c>
      <c r="R804" s="18">
        <f t="shared" si="101"/>
        <v>0</v>
      </c>
      <c r="S804" s="18">
        <f t="shared" si="101"/>
        <v>0</v>
      </c>
      <c r="T804" s="18">
        <f t="shared" si="101"/>
        <v>0</v>
      </c>
      <c r="U804" s="18">
        <f t="shared" si="101"/>
        <v>0</v>
      </c>
      <c r="V804" s="18">
        <f t="shared" si="101"/>
        <v>0</v>
      </c>
      <c r="W804" s="18">
        <f t="shared" si="101"/>
        <v>0</v>
      </c>
      <c r="X804" s="18">
        <f t="shared" si="101"/>
        <v>0</v>
      </c>
      <c r="Y804" s="18">
        <f t="shared" si="101"/>
        <v>44307</v>
      </c>
    </row>
    <row r="805" spans="1:25" ht="25.5" x14ac:dyDescent="0.2">
      <c r="A805" s="20" t="s">
        <v>172</v>
      </c>
      <c r="B805" s="21" t="s">
        <v>13</v>
      </c>
      <c r="C805" s="17" t="s">
        <v>41</v>
      </c>
      <c r="D805" s="17" t="s">
        <v>12</v>
      </c>
      <c r="E805" s="21" t="s">
        <v>173</v>
      </c>
      <c r="F805" s="21"/>
      <c r="G805" s="18">
        <f>G806</f>
        <v>33968</v>
      </c>
      <c r="H805" s="18">
        <f t="shared" ref="H805:Y805" si="102">H806</f>
        <v>0</v>
      </c>
      <c r="I805" s="18">
        <f t="shared" si="102"/>
        <v>0</v>
      </c>
      <c r="J805" s="18">
        <f t="shared" si="102"/>
        <v>0</v>
      </c>
      <c r="K805" s="18">
        <f t="shared" si="102"/>
        <v>0</v>
      </c>
      <c r="L805" s="18">
        <f t="shared" si="102"/>
        <v>0</v>
      </c>
      <c r="M805" s="18">
        <f t="shared" si="102"/>
        <v>0</v>
      </c>
      <c r="N805" s="18">
        <f t="shared" si="102"/>
        <v>0</v>
      </c>
      <c r="O805" s="18">
        <f t="shared" si="102"/>
        <v>0</v>
      </c>
      <c r="P805" s="18">
        <f t="shared" si="102"/>
        <v>0</v>
      </c>
      <c r="Q805" s="18">
        <f t="shared" si="102"/>
        <v>0</v>
      </c>
      <c r="R805" s="18">
        <f t="shared" si="102"/>
        <v>0</v>
      </c>
      <c r="S805" s="18">
        <f t="shared" si="102"/>
        <v>0</v>
      </c>
      <c r="T805" s="18">
        <f t="shared" si="102"/>
        <v>0</v>
      </c>
      <c r="U805" s="18">
        <f t="shared" si="102"/>
        <v>0</v>
      </c>
      <c r="V805" s="18">
        <f t="shared" si="102"/>
        <v>0</v>
      </c>
      <c r="W805" s="18">
        <f t="shared" si="102"/>
        <v>0</v>
      </c>
      <c r="X805" s="18">
        <f t="shared" si="102"/>
        <v>0</v>
      </c>
      <c r="Y805" s="18">
        <f t="shared" si="102"/>
        <v>34030</v>
      </c>
    </row>
    <row r="806" spans="1:25" ht="63.75" x14ac:dyDescent="0.2">
      <c r="A806" s="40" t="s">
        <v>342</v>
      </c>
      <c r="B806" s="21" t="s">
        <v>13</v>
      </c>
      <c r="C806" s="17" t="s">
        <v>41</v>
      </c>
      <c r="D806" s="17" t="s">
        <v>12</v>
      </c>
      <c r="E806" s="21" t="s">
        <v>174</v>
      </c>
      <c r="F806" s="21"/>
      <c r="G806" s="18">
        <f>G807</f>
        <v>33968</v>
      </c>
      <c r="H806" s="18">
        <f t="shared" ref="H806:Y807" si="103">H807</f>
        <v>0</v>
      </c>
      <c r="I806" s="18">
        <f t="shared" si="103"/>
        <v>0</v>
      </c>
      <c r="J806" s="18">
        <f t="shared" si="103"/>
        <v>0</v>
      </c>
      <c r="K806" s="18">
        <f t="shared" si="103"/>
        <v>0</v>
      </c>
      <c r="L806" s="18">
        <f t="shared" si="103"/>
        <v>0</v>
      </c>
      <c r="M806" s="18">
        <f t="shared" si="103"/>
        <v>0</v>
      </c>
      <c r="N806" s="18">
        <f t="shared" si="103"/>
        <v>0</v>
      </c>
      <c r="O806" s="18">
        <f t="shared" si="103"/>
        <v>0</v>
      </c>
      <c r="P806" s="18">
        <f t="shared" si="103"/>
        <v>0</v>
      </c>
      <c r="Q806" s="18">
        <f t="shared" si="103"/>
        <v>0</v>
      </c>
      <c r="R806" s="18">
        <f t="shared" si="103"/>
        <v>0</v>
      </c>
      <c r="S806" s="18">
        <f t="shared" si="103"/>
        <v>0</v>
      </c>
      <c r="T806" s="18">
        <f t="shared" si="103"/>
        <v>0</v>
      </c>
      <c r="U806" s="18">
        <f t="shared" si="103"/>
        <v>0</v>
      </c>
      <c r="V806" s="18">
        <f t="shared" si="103"/>
        <v>0</v>
      </c>
      <c r="W806" s="18">
        <f t="shared" si="103"/>
        <v>0</v>
      </c>
      <c r="X806" s="18">
        <f t="shared" si="103"/>
        <v>0</v>
      </c>
      <c r="Y806" s="18">
        <f t="shared" si="103"/>
        <v>34030</v>
      </c>
    </row>
    <row r="807" spans="1:25" ht="51" x14ac:dyDescent="0.2">
      <c r="A807" s="23" t="s">
        <v>87</v>
      </c>
      <c r="B807" s="21" t="s">
        <v>13</v>
      </c>
      <c r="C807" s="17" t="s">
        <v>41</v>
      </c>
      <c r="D807" s="17" t="s">
        <v>12</v>
      </c>
      <c r="E807" s="21" t="s">
        <v>174</v>
      </c>
      <c r="F807" s="21" t="s">
        <v>73</v>
      </c>
      <c r="G807" s="18">
        <f>G808</f>
        <v>33968</v>
      </c>
      <c r="H807" s="18">
        <f t="shared" si="103"/>
        <v>0</v>
      </c>
      <c r="I807" s="18">
        <f t="shared" si="103"/>
        <v>0</v>
      </c>
      <c r="J807" s="18">
        <f t="shared" si="103"/>
        <v>0</v>
      </c>
      <c r="K807" s="18">
        <f t="shared" si="103"/>
        <v>0</v>
      </c>
      <c r="L807" s="18">
        <f t="shared" si="103"/>
        <v>0</v>
      </c>
      <c r="M807" s="18">
        <f t="shared" si="103"/>
        <v>0</v>
      </c>
      <c r="N807" s="18">
        <f t="shared" si="103"/>
        <v>0</v>
      </c>
      <c r="O807" s="18">
        <f t="shared" si="103"/>
        <v>0</v>
      </c>
      <c r="P807" s="18">
        <f t="shared" si="103"/>
        <v>0</v>
      </c>
      <c r="Q807" s="18">
        <f t="shared" si="103"/>
        <v>0</v>
      </c>
      <c r="R807" s="18">
        <f t="shared" si="103"/>
        <v>0</v>
      </c>
      <c r="S807" s="18">
        <f t="shared" si="103"/>
        <v>0</v>
      </c>
      <c r="T807" s="18">
        <f t="shared" si="103"/>
        <v>0</v>
      </c>
      <c r="U807" s="18">
        <f t="shared" si="103"/>
        <v>0</v>
      </c>
      <c r="V807" s="18">
        <f t="shared" si="103"/>
        <v>0</v>
      </c>
      <c r="W807" s="18">
        <f t="shared" si="103"/>
        <v>0</v>
      </c>
      <c r="X807" s="18">
        <f t="shared" si="103"/>
        <v>0</v>
      </c>
      <c r="Y807" s="18">
        <f t="shared" si="103"/>
        <v>34030</v>
      </c>
    </row>
    <row r="808" spans="1:25" x14ac:dyDescent="0.2">
      <c r="A808" s="23" t="s">
        <v>123</v>
      </c>
      <c r="B808" s="21" t="s">
        <v>13</v>
      </c>
      <c r="C808" s="17" t="s">
        <v>41</v>
      </c>
      <c r="D808" s="17" t="s">
        <v>12</v>
      </c>
      <c r="E808" s="21" t="s">
        <v>174</v>
      </c>
      <c r="F808" s="21" t="s">
        <v>171</v>
      </c>
      <c r="G808" s="18">
        <v>33968</v>
      </c>
      <c r="Y808" s="18">
        <v>34030</v>
      </c>
    </row>
    <row r="809" spans="1:25" ht="38.25" x14ac:dyDescent="0.2">
      <c r="A809" s="22" t="s">
        <v>431</v>
      </c>
      <c r="B809" s="21" t="s">
        <v>13</v>
      </c>
      <c r="C809" s="17" t="s">
        <v>41</v>
      </c>
      <c r="D809" s="17" t="s">
        <v>12</v>
      </c>
      <c r="E809" s="21" t="s">
        <v>432</v>
      </c>
      <c r="F809" s="21"/>
      <c r="G809" s="18">
        <f>G810</f>
        <v>10277</v>
      </c>
      <c r="H809" s="18">
        <f t="shared" ref="H809:Y811" si="104">H810</f>
        <v>0</v>
      </c>
      <c r="I809" s="18">
        <f t="shared" si="104"/>
        <v>0</v>
      </c>
      <c r="J809" s="18">
        <f t="shared" si="104"/>
        <v>0</v>
      </c>
      <c r="K809" s="18">
        <f t="shared" si="104"/>
        <v>0</v>
      </c>
      <c r="L809" s="18">
        <f t="shared" si="104"/>
        <v>0</v>
      </c>
      <c r="M809" s="18">
        <f t="shared" si="104"/>
        <v>0</v>
      </c>
      <c r="N809" s="18">
        <f t="shared" si="104"/>
        <v>0</v>
      </c>
      <c r="O809" s="18">
        <f t="shared" si="104"/>
        <v>0</v>
      </c>
      <c r="P809" s="18">
        <f t="shared" si="104"/>
        <v>0</v>
      </c>
      <c r="Q809" s="18">
        <f t="shared" si="104"/>
        <v>0</v>
      </c>
      <c r="R809" s="18">
        <f t="shared" si="104"/>
        <v>0</v>
      </c>
      <c r="S809" s="18">
        <f t="shared" si="104"/>
        <v>0</v>
      </c>
      <c r="T809" s="18">
        <f t="shared" si="104"/>
        <v>0</v>
      </c>
      <c r="U809" s="18">
        <f t="shared" si="104"/>
        <v>0</v>
      </c>
      <c r="V809" s="18">
        <f t="shared" si="104"/>
        <v>0</v>
      </c>
      <c r="W809" s="18">
        <f t="shared" si="104"/>
        <v>0</v>
      </c>
      <c r="X809" s="18">
        <f t="shared" si="104"/>
        <v>0</v>
      </c>
      <c r="Y809" s="18">
        <f t="shared" si="104"/>
        <v>10277</v>
      </c>
    </row>
    <row r="810" spans="1:25" ht="63.75" x14ac:dyDescent="0.2">
      <c r="A810" s="22" t="s">
        <v>433</v>
      </c>
      <c r="B810" s="21" t="s">
        <v>13</v>
      </c>
      <c r="C810" s="17" t="s">
        <v>41</v>
      </c>
      <c r="D810" s="17" t="s">
        <v>12</v>
      </c>
      <c r="E810" s="21" t="s">
        <v>434</v>
      </c>
      <c r="F810" s="21"/>
      <c r="G810" s="18">
        <f>G811</f>
        <v>10277</v>
      </c>
      <c r="H810" s="18">
        <f t="shared" si="104"/>
        <v>0</v>
      </c>
      <c r="I810" s="18">
        <f t="shared" si="104"/>
        <v>0</v>
      </c>
      <c r="J810" s="18">
        <f t="shared" si="104"/>
        <v>0</v>
      </c>
      <c r="K810" s="18">
        <f t="shared" si="104"/>
        <v>0</v>
      </c>
      <c r="L810" s="18">
        <f t="shared" si="104"/>
        <v>0</v>
      </c>
      <c r="M810" s="18">
        <f t="shared" si="104"/>
        <v>0</v>
      </c>
      <c r="N810" s="18">
        <f t="shared" si="104"/>
        <v>0</v>
      </c>
      <c r="O810" s="18">
        <f t="shared" si="104"/>
        <v>0</v>
      </c>
      <c r="P810" s="18">
        <f t="shared" si="104"/>
        <v>0</v>
      </c>
      <c r="Q810" s="18">
        <f t="shared" si="104"/>
        <v>0</v>
      </c>
      <c r="R810" s="18">
        <f t="shared" si="104"/>
        <v>0</v>
      </c>
      <c r="S810" s="18">
        <f t="shared" si="104"/>
        <v>0</v>
      </c>
      <c r="T810" s="18">
        <f t="shared" si="104"/>
        <v>0</v>
      </c>
      <c r="U810" s="18">
        <f t="shared" si="104"/>
        <v>0</v>
      </c>
      <c r="V810" s="18">
        <f t="shared" si="104"/>
        <v>0</v>
      </c>
      <c r="W810" s="18">
        <f t="shared" si="104"/>
        <v>0</v>
      </c>
      <c r="X810" s="18">
        <f t="shared" si="104"/>
        <v>0</v>
      </c>
      <c r="Y810" s="18">
        <f t="shared" si="104"/>
        <v>10277</v>
      </c>
    </row>
    <row r="811" spans="1:25" ht="42" customHeight="1" x14ac:dyDescent="0.2">
      <c r="A811" s="23" t="s">
        <v>87</v>
      </c>
      <c r="B811" s="21" t="s">
        <v>13</v>
      </c>
      <c r="C811" s="17" t="s">
        <v>41</v>
      </c>
      <c r="D811" s="17" t="s">
        <v>12</v>
      </c>
      <c r="E811" s="21" t="s">
        <v>434</v>
      </c>
      <c r="F811" s="21" t="s">
        <v>73</v>
      </c>
      <c r="G811" s="18">
        <f>G812</f>
        <v>10277</v>
      </c>
      <c r="H811" s="18">
        <f t="shared" si="104"/>
        <v>0</v>
      </c>
      <c r="I811" s="18">
        <f t="shared" si="104"/>
        <v>0</v>
      </c>
      <c r="J811" s="18">
        <f t="shared" si="104"/>
        <v>0</v>
      </c>
      <c r="K811" s="18">
        <f t="shared" si="104"/>
        <v>0</v>
      </c>
      <c r="L811" s="18">
        <f t="shared" si="104"/>
        <v>0</v>
      </c>
      <c r="M811" s="18">
        <f t="shared" si="104"/>
        <v>0</v>
      </c>
      <c r="N811" s="18">
        <f t="shared" si="104"/>
        <v>0</v>
      </c>
      <c r="O811" s="18">
        <f t="shared" si="104"/>
        <v>0</v>
      </c>
      <c r="P811" s="18">
        <f t="shared" si="104"/>
        <v>0</v>
      </c>
      <c r="Q811" s="18">
        <f t="shared" si="104"/>
        <v>0</v>
      </c>
      <c r="R811" s="18">
        <f t="shared" si="104"/>
        <v>0</v>
      </c>
      <c r="S811" s="18">
        <f t="shared" si="104"/>
        <v>0</v>
      </c>
      <c r="T811" s="18">
        <f t="shared" si="104"/>
        <v>0</v>
      </c>
      <c r="U811" s="18">
        <f t="shared" si="104"/>
        <v>0</v>
      </c>
      <c r="V811" s="18">
        <f t="shared" si="104"/>
        <v>0</v>
      </c>
      <c r="W811" s="18">
        <f t="shared" si="104"/>
        <v>0</v>
      </c>
      <c r="X811" s="18">
        <f t="shared" si="104"/>
        <v>0</v>
      </c>
      <c r="Y811" s="18">
        <f t="shared" si="104"/>
        <v>10277</v>
      </c>
    </row>
    <row r="812" spans="1:25" ht="15.75" customHeight="1" x14ac:dyDescent="0.2">
      <c r="A812" s="23" t="s">
        <v>123</v>
      </c>
      <c r="B812" s="21" t="s">
        <v>13</v>
      </c>
      <c r="C812" s="17" t="s">
        <v>41</v>
      </c>
      <c r="D812" s="17" t="s">
        <v>12</v>
      </c>
      <c r="E812" s="21" t="s">
        <v>434</v>
      </c>
      <c r="F812" s="21" t="s">
        <v>171</v>
      </c>
      <c r="G812" s="18">
        <v>10277</v>
      </c>
      <c r="Y812" s="18">
        <v>10277</v>
      </c>
    </row>
    <row r="813" spans="1:25" ht="31.5" x14ac:dyDescent="0.2">
      <c r="A813" s="58" t="s">
        <v>62</v>
      </c>
      <c r="B813" s="17" t="s">
        <v>14</v>
      </c>
      <c r="C813" s="17"/>
      <c r="D813" s="17"/>
      <c r="E813" s="18"/>
      <c r="F813" s="14"/>
      <c r="G813" s="18">
        <f>G814</f>
        <v>5708</v>
      </c>
      <c r="Y813" s="18">
        <f>Y814</f>
        <v>5708</v>
      </c>
    </row>
    <row r="814" spans="1:25" x14ac:dyDescent="0.2">
      <c r="A814" s="16" t="s">
        <v>47</v>
      </c>
      <c r="B814" s="17" t="s">
        <v>14</v>
      </c>
      <c r="C814" s="17" t="s">
        <v>0</v>
      </c>
      <c r="D814" s="17" t="s">
        <v>17</v>
      </c>
      <c r="E814" s="18"/>
      <c r="F814" s="14"/>
      <c r="G814" s="15">
        <f>G815</f>
        <v>5708</v>
      </c>
      <c r="H814" s="15">
        <f t="shared" ref="H814:Y814" si="105">H815</f>
        <v>0</v>
      </c>
      <c r="I814" s="15">
        <f t="shared" si="105"/>
        <v>0</v>
      </c>
      <c r="J814" s="15">
        <f t="shared" si="105"/>
        <v>0</v>
      </c>
      <c r="K814" s="15">
        <f t="shared" si="105"/>
        <v>0</v>
      </c>
      <c r="L814" s="15">
        <f t="shared" si="105"/>
        <v>0</v>
      </c>
      <c r="M814" s="15">
        <f t="shared" si="105"/>
        <v>0</v>
      </c>
      <c r="N814" s="15">
        <f t="shared" si="105"/>
        <v>0</v>
      </c>
      <c r="O814" s="15">
        <f t="shared" si="105"/>
        <v>0</v>
      </c>
      <c r="P814" s="15">
        <f t="shared" si="105"/>
        <v>0</v>
      </c>
      <c r="Q814" s="15">
        <f t="shared" si="105"/>
        <v>0</v>
      </c>
      <c r="R814" s="15">
        <f t="shared" si="105"/>
        <v>0</v>
      </c>
      <c r="S814" s="15">
        <f t="shared" si="105"/>
        <v>0</v>
      </c>
      <c r="T814" s="15">
        <f t="shared" si="105"/>
        <v>0</v>
      </c>
      <c r="U814" s="15">
        <f t="shared" si="105"/>
        <v>0</v>
      </c>
      <c r="V814" s="15">
        <f t="shared" si="105"/>
        <v>0</v>
      </c>
      <c r="W814" s="15">
        <f t="shared" si="105"/>
        <v>0</v>
      </c>
      <c r="X814" s="15">
        <f t="shared" si="105"/>
        <v>0</v>
      </c>
      <c r="Y814" s="15">
        <f t="shared" si="105"/>
        <v>5708</v>
      </c>
    </row>
    <row r="815" spans="1:25" ht="66" customHeight="1" x14ac:dyDescent="0.2">
      <c r="A815" s="38" t="s">
        <v>23</v>
      </c>
      <c r="B815" s="17" t="s">
        <v>14</v>
      </c>
      <c r="C815" s="17" t="s">
        <v>0</v>
      </c>
      <c r="D815" s="17" t="s">
        <v>12</v>
      </c>
      <c r="E815" s="21"/>
      <c r="F815" s="14"/>
      <c r="G815" s="15">
        <f>G816+G823</f>
        <v>5708</v>
      </c>
      <c r="H815" s="15">
        <f t="shared" ref="H815:Y815" si="106">H816+H823</f>
        <v>0</v>
      </c>
      <c r="I815" s="15">
        <f t="shared" si="106"/>
        <v>0</v>
      </c>
      <c r="J815" s="15">
        <f t="shared" si="106"/>
        <v>0</v>
      </c>
      <c r="K815" s="15">
        <f t="shared" si="106"/>
        <v>0</v>
      </c>
      <c r="L815" s="15">
        <f t="shared" si="106"/>
        <v>0</v>
      </c>
      <c r="M815" s="15">
        <f t="shared" si="106"/>
        <v>0</v>
      </c>
      <c r="N815" s="15">
        <f t="shared" si="106"/>
        <v>0</v>
      </c>
      <c r="O815" s="15">
        <f t="shared" si="106"/>
        <v>0</v>
      </c>
      <c r="P815" s="15">
        <f t="shared" si="106"/>
        <v>0</v>
      </c>
      <c r="Q815" s="15">
        <f t="shared" si="106"/>
        <v>0</v>
      </c>
      <c r="R815" s="15">
        <f t="shared" si="106"/>
        <v>0</v>
      </c>
      <c r="S815" s="15">
        <f t="shared" si="106"/>
        <v>0</v>
      </c>
      <c r="T815" s="15">
        <f t="shared" si="106"/>
        <v>0</v>
      </c>
      <c r="U815" s="15">
        <f t="shared" si="106"/>
        <v>0</v>
      </c>
      <c r="V815" s="15">
        <f t="shared" si="106"/>
        <v>0</v>
      </c>
      <c r="W815" s="15">
        <f t="shared" si="106"/>
        <v>0</v>
      </c>
      <c r="X815" s="15">
        <f t="shared" si="106"/>
        <v>0</v>
      </c>
      <c r="Y815" s="15">
        <f t="shared" si="106"/>
        <v>5708</v>
      </c>
    </row>
    <row r="816" spans="1:25" ht="25.5" x14ac:dyDescent="0.2">
      <c r="A816" s="40" t="s">
        <v>64</v>
      </c>
      <c r="B816" s="17" t="s">
        <v>14</v>
      </c>
      <c r="C816" s="17" t="s">
        <v>0</v>
      </c>
      <c r="D816" s="17" t="s">
        <v>12</v>
      </c>
      <c r="E816" s="43" t="s">
        <v>105</v>
      </c>
      <c r="F816" s="14"/>
      <c r="G816" s="15">
        <f>G817+G819+G821</f>
        <v>3773</v>
      </c>
      <c r="Y816" s="15">
        <f>Y817+Y819+Y821</f>
        <v>3773</v>
      </c>
    </row>
    <row r="817" spans="1:25" ht="89.25" x14ac:dyDescent="0.2">
      <c r="A817" s="23" t="s">
        <v>88</v>
      </c>
      <c r="B817" s="17" t="s">
        <v>14</v>
      </c>
      <c r="C817" s="17" t="s">
        <v>0</v>
      </c>
      <c r="D817" s="17" t="s">
        <v>12</v>
      </c>
      <c r="E817" s="43" t="s">
        <v>105</v>
      </c>
      <c r="F817" s="14">
        <v>100</v>
      </c>
      <c r="G817" s="15">
        <f>G818</f>
        <v>2116</v>
      </c>
      <c r="Y817" s="15">
        <f>Y818</f>
        <v>2116</v>
      </c>
    </row>
    <row r="818" spans="1:25" ht="38.25" x14ac:dyDescent="0.2">
      <c r="A818" s="24" t="s">
        <v>194</v>
      </c>
      <c r="B818" s="17" t="s">
        <v>14</v>
      </c>
      <c r="C818" s="17" t="s">
        <v>0</v>
      </c>
      <c r="D818" s="17" t="s">
        <v>12</v>
      </c>
      <c r="E818" s="43" t="s">
        <v>105</v>
      </c>
      <c r="F818" s="14">
        <v>120</v>
      </c>
      <c r="G818" s="15">
        <f>1482+120+514</f>
        <v>2116</v>
      </c>
      <c r="H818" s="15">
        <f t="shared" ref="H818:X818" si="107">3381-20</f>
        <v>3361</v>
      </c>
      <c r="I818" s="15">
        <f t="shared" si="107"/>
        <v>3361</v>
      </c>
      <c r="J818" s="15">
        <f t="shared" si="107"/>
        <v>3361</v>
      </c>
      <c r="K818" s="15">
        <f t="shared" si="107"/>
        <v>3361</v>
      </c>
      <c r="L818" s="15">
        <f t="shared" si="107"/>
        <v>3361</v>
      </c>
      <c r="M818" s="15">
        <f t="shared" si="107"/>
        <v>3361</v>
      </c>
      <c r="N818" s="15">
        <f t="shared" si="107"/>
        <v>3361</v>
      </c>
      <c r="O818" s="15">
        <f t="shared" si="107"/>
        <v>3361</v>
      </c>
      <c r="P818" s="15">
        <f t="shared" si="107"/>
        <v>3361</v>
      </c>
      <c r="Q818" s="15">
        <f t="shared" si="107"/>
        <v>3361</v>
      </c>
      <c r="R818" s="15">
        <f t="shared" si="107"/>
        <v>3361</v>
      </c>
      <c r="S818" s="15">
        <f t="shared" si="107"/>
        <v>3361</v>
      </c>
      <c r="T818" s="15">
        <f t="shared" si="107"/>
        <v>3361</v>
      </c>
      <c r="U818" s="15">
        <f t="shared" si="107"/>
        <v>3361</v>
      </c>
      <c r="V818" s="15">
        <f t="shared" si="107"/>
        <v>3361</v>
      </c>
      <c r="W818" s="15">
        <f t="shared" si="107"/>
        <v>3361</v>
      </c>
      <c r="X818" s="15">
        <f t="shared" si="107"/>
        <v>3361</v>
      </c>
      <c r="Y818" s="15">
        <f>1482+124+510</f>
        <v>2116</v>
      </c>
    </row>
    <row r="819" spans="1:25" ht="38.25" x14ac:dyDescent="0.2">
      <c r="A819" s="23" t="s">
        <v>312</v>
      </c>
      <c r="B819" s="17" t="s">
        <v>14</v>
      </c>
      <c r="C819" s="17" t="s">
        <v>0</v>
      </c>
      <c r="D819" s="17" t="s">
        <v>12</v>
      </c>
      <c r="E819" s="43" t="s">
        <v>105</v>
      </c>
      <c r="F819" s="14">
        <v>200</v>
      </c>
      <c r="G819" s="15">
        <f>G820</f>
        <v>1656</v>
      </c>
      <c r="Y819" s="15">
        <f>Y820</f>
        <v>1656</v>
      </c>
    </row>
    <row r="820" spans="1:25" ht="38.25" x14ac:dyDescent="0.2">
      <c r="A820" s="23" t="s">
        <v>313</v>
      </c>
      <c r="B820" s="17" t="s">
        <v>14</v>
      </c>
      <c r="C820" s="17" t="s">
        <v>0</v>
      </c>
      <c r="D820" s="17" t="s">
        <v>12</v>
      </c>
      <c r="E820" s="43" t="s">
        <v>105</v>
      </c>
      <c r="F820" s="14">
        <v>240</v>
      </c>
      <c r="G820" s="15">
        <f>1636+20</f>
        <v>1656</v>
      </c>
      <c r="Y820" s="15">
        <f>1636+20</f>
        <v>1656</v>
      </c>
    </row>
    <row r="821" spans="1:25" x14ac:dyDescent="0.2">
      <c r="A821" s="23" t="s">
        <v>66</v>
      </c>
      <c r="B821" s="17" t="s">
        <v>14</v>
      </c>
      <c r="C821" s="17" t="s">
        <v>0</v>
      </c>
      <c r="D821" s="17" t="s">
        <v>12</v>
      </c>
      <c r="E821" s="43" t="s">
        <v>105</v>
      </c>
      <c r="F821" s="14">
        <v>800</v>
      </c>
      <c r="G821" s="15">
        <f>G822</f>
        <v>1</v>
      </c>
      <c r="Y821" s="15">
        <f>Y822</f>
        <v>1</v>
      </c>
    </row>
    <row r="822" spans="1:25" ht="25.5" x14ac:dyDescent="0.2">
      <c r="A822" s="24" t="s">
        <v>326</v>
      </c>
      <c r="B822" s="17" t="s">
        <v>14</v>
      </c>
      <c r="C822" s="17" t="s">
        <v>0</v>
      </c>
      <c r="D822" s="17" t="s">
        <v>12</v>
      </c>
      <c r="E822" s="43" t="s">
        <v>105</v>
      </c>
      <c r="F822" s="14">
        <v>850</v>
      </c>
      <c r="G822" s="15">
        <v>1</v>
      </c>
      <c r="Y822" s="15">
        <v>1</v>
      </c>
    </row>
    <row r="823" spans="1:25" ht="25.5" x14ac:dyDescent="0.2">
      <c r="A823" s="40" t="s">
        <v>24</v>
      </c>
      <c r="B823" s="17" t="s">
        <v>14</v>
      </c>
      <c r="C823" s="17" t="s">
        <v>0</v>
      </c>
      <c r="D823" s="17" t="s">
        <v>12</v>
      </c>
      <c r="E823" s="21" t="s">
        <v>193</v>
      </c>
      <c r="F823" s="14"/>
      <c r="G823" s="15">
        <f>G824</f>
        <v>1935</v>
      </c>
      <c r="Y823" s="15">
        <f>Y824</f>
        <v>1935</v>
      </c>
    </row>
    <row r="824" spans="1:25" ht="89.25" x14ac:dyDescent="0.2">
      <c r="A824" s="23" t="s">
        <v>88</v>
      </c>
      <c r="B824" s="17" t="s">
        <v>14</v>
      </c>
      <c r="C824" s="17" t="s">
        <v>0</v>
      </c>
      <c r="D824" s="17" t="s">
        <v>12</v>
      </c>
      <c r="E824" s="21" t="s">
        <v>193</v>
      </c>
      <c r="F824" s="14">
        <v>100</v>
      </c>
      <c r="G824" s="15">
        <f>G825</f>
        <v>1935</v>
      </c>
      <c r="Y824" s="15">
        <f>Y825</f>
        <v>1935</v>
      </c>
    </row>
    <row r="825" spans="1:25" ht="38.25" x14ac:dyDescent="0.2">
      <c r="A825" s="24" t="s">
        <v>194</v>
      </c>
      <c r="B825" s="17" t="s">
        <v>14</v>
      </c>
      <c r="C825" s="17" t="s">
        <v>0</v>
      </c>
      <c r="D825" s="17" t="s">
        <v>12</v>
      </c>
      <c r="E825" s="21" t="s">
        <v>193</v>
      </c>
      <c r="F825" s="14">
        <v>120</v>
      </c>
      <c r="G825" s="15">
        <f>1693+242</f>
        <v>1935</v>
      </c>
      <c r="Y825" s="15">
        <f>1693+242</f>
        <v>1935</v>
      </c>
    </row>
    <row r="826" spans="1:25" ht="31.5" hidden="1" x14ac:dyDescent="0.2">
      <c r="A826" s="58" t="s">
        <v>549</v>
      </c>
      <c r="B826" s="21" t="s">
        <v>541</v>
      </c>
      <c r="C826" s="21"/>
      <c r="D826" s="21"/>
      <c r="E826" s="21"/>
      <c r="F826" s="14"/>
      <c r="G826" s="15">
        <f>G827</f>
        <v>0</v>
      </c>
      <c r="Y826" s="15">
        <f>Y827</f>
        <v>0</v>
      </c>
    </row>
    <row r="827" spans="1:25" hidden="1" x14ac:dyDescent="0.2">
      <c r="A827" s="16" t="s">
        <v>47</v>
      </c>
      <c r="B827" s="21" t="s">
        <v>541</v>
      </c>
      <c r="C827" s="21" t="s">
        <v>0</v>
      </c>
      <c r="D827" s="21" t="s">
        <v>17</v>
      </c>
      <c r="E827" s="21"/>
      <c r="F827" s="14"/>
      <c r="G827" s="15">
        <f>G828</f>
        <v>0</v>
      </c>
      <c r="Y827" s="15">
        <f>Y828</f>
        <v>0</v>
      </c>
    </row>
    <row r="828" spans="1:25" ht="63.75" hidden="1" x14ac:dyDescent="0.2">
      <c r="A828" s="19" t="s">
        <v>370</v>
      </c>
      <c r="B828" s="21" t="s">
        <v>541</v>
      </c>
      <c r="C828" s="21" t="s">
        <v>0</v>
      </c>
      <c r="D828" s="21" t="s">
        <v>91</v>
      </c>
      <c r="E828" s="21"/>
      <c r="F828" s="14"/>
      <c r="G828" s="15">
        <f>G829</f>
        <v>0</v>
      </c>
      <c r="Y828" s="15">
        <f>Y829</f>
        <v>0</v>
      </c>
    </row>
    <row r="829" spans="1:25" ht="38.25" hidden="1" x14ac:dyDescent="0.2">
      <c r="A829" s="20" t="s">
        <v>207</v>
      </c>
      <c r="B829" s="21" t="s">
        <v>541</v>
      </c>
      <c r="C829" s="21" t="s">
        <v>0</v>
      </c>
      <c r="D829" s="21" t="s">
        <v>91</v>
      </c>
      <c r="E829" s="14" t="s">
        <v>116</v>
      </c>
      <c r="F829" s="14"/>
      <c r="G829" s="15">
        <f>G830+G835</f>
        <v>0</v>
      </c>
      <c r="Y829" s="15">
        <f>Y830+Y835</f>
        <v>0</v>
      </c>
    </row>
    <row r="830" spans="1:25" ht="25.5" hidden="1" x14ac:dyDescent="0.2">
      <c r="A830" s="40" t="s">
        <v>64</v>
      </c>
      <c r="B830" s="21" t="s">
        <v>541</v>
      </c>
      <c r="C830" s="21" t="s">
        <v>0</v>
      </c>
      <c r="D830" s="21" t="s">
        <v>91</v>
      </c>
      <c r="E830" s="43" t="s">
        <v>105</v>
      </c>
      <c r="F830" s="14"/>
      <c r="G830" s="15">
        <f>G831</f>
        <v>0</v>
      </c>
      <c r="Y830" s="15">
        <f>Y831</f>
        <v>0</v>
      </c>
    </row>
    <row r="831" spans="1:25" ht="89.25" hidden="1" x14ac:dyDescent="0.2">
      <c r="A831" s="23" t="s">
        <v>88</v>
      </c>
      <c r="B831" s="21" t="s">
        <v>541</v>
      </c>
      <c r="C831" s="21" t="s">
        <v>0</v>
      </c>
      <c r="D831" s="21" t="s">
        <v>91</v>
      </c>
      <c r="E831" s="43" t="s">
        <v>105</v>
      </c>
      <c r="F831" s="14">
        <v>100</v>
      </c>
      <c r="G831" s="15">
        <f>G832</f>
        <v>0</v>
      </c>
      <c r="Y831" s="15">
        <f>Y832</f>
        <v>0</v>
      </c>
    </row>
    <row r="832" spans="1:25" ht="38.25" hidden="1" x14ac:dyDescent="0.2">
      <c r="A832" s="24" t="s">
        <v>194</v>
      </c>
      <c r="B832" s="21" t="s">
        <v>541</v>
      </c>
      <c r="C832" s="21" t="s">
        <v>0</v>
      </c>
      <c r="D832" s="21" t="s">
        <v>91</v>
      </c>
      <c r="E832" s="43" t="s">
        <v>105</v>
      </c>
      <c r="F832" s="14">
        <v>120</v>
      </c>
      <c r="G832" s="15"/>
      <c r="Y832" s="15"/>
    </row>
    <row r="833" spans="1:25" ht="38.25" hidden="1" x14ac:dyDescent="0.2">
      <c r="A833" s="23" t="s">
        <v>312</v>
      </c>
      <c r="B833" s="21" t="s">
        <v>541</v>
      </c>
      <c r="C833" s="21" t="s">
        <v>0</v>
      </c>
      <c r="D833" s="21" t="s">
        <v>91</v>
      </c>
      <c r="E833" s="43" t="s">
        <v>105</v>
      </c>
      <c r="F833" s="14">
        <v>200</v>
      </c>
      <c r="G833" s="15"/>
      <c r="Y833" s="15"/>
    </row>
    <row r="834" spans="1:25" ht="38.25" hidden="1" x14ac:dyDescent="0.2">
      <c r="A834" s="23" t="s">
        <v>313</v>
      </c>
      <c r="B834" s="21" t="s">
        <v>541</v>
      </c>
      <c r="C834" s="21" t="s">
        <v>0</v>
      </c>
      <c r="D834" s="21" t="s">
        <v>91</v>
      </c>
      <c r="E834" s="43" t="s">
        <v>105</v>
      </c>
      <c r="F834" s="14">
        <v>240</v>
      </c>
      <c r="G834" s="15"/>
      <c r="Y834" s="15"/>
    </row>
    <row r="835" spans="1:25" ht="38.25" hidden="1" x14ac:dyDescent="0.2">
      <c r="A835" s="22" t="s">
        <v>540</v>
      </c>
      <c r="B835" s="21" t="s">
        <v>541</v>
      </c>
      <c r="C835" s="21" t="s">
        <v>0</v>
      </c>
      <c r="D835" s="21" t="s">
        <v>91</v>
      </c>
      <c r="E835" s="43" t="s">
        <v>542</v>
      </c>
      <c r="F835" s="14"/>
      <c r="G835" s="15">
        <f>G836</f>
        <v>0</v>
      </c>
      <c r="Y835" s="15">
        <f>Y836</f>
        <v>0</v>
      </c>
    </row>
    <row r="836" spans="1:25" ht="89.25" hidden="1" x14ac:dyDescent="0.2">
      <c r="A836" s="23" t="s">
        <v>88</v>
      </c>
      <c r="B836" s="21" t="s">
        <v>541</v>
      </c>
      <c r="C836" s="21" t="s">
        <v>0</v>
      </c>
      <c r="D836" s="21" t="s">
        <v>91</v>
      </c>
      <c r="E836" s="43" t="s">
        <v>542</v>
      </c>
      <c r="F836" s="14">
        <v>100</v>
      </c>
      <c r="G836" s="15">
        <f>G837</f>
        <v>0</v>
      </c>
      <c r="Y836" s="15">
        <f>Y837</f>
        <v>0</v>
      </c>
    </row>
    <row r="837" spans="1:25" ht="38.25" hidden="1" x14ac:dyDescent="0.2">
      <c r="A837" s="24" t="s">
        <v>194</v>
      </c>
      <c r="B837" s="21" t="s">
        <v>541</v>
      </c>
      <c r="C837" s="21" t="s">
        <v>0</v>
      </c>
      <c r="D837" s="21" t="s">
        <v>91</v>
      </c>
      <c r="E837" s="43" t="s">
        <v>542</v>
      </c>
      <c r="F837" s="14">
        <v>120</v>
      </c>
      <c r="G837" s="15"/>
      <c r="Y837" s="15"/>
    </row>
    <row r="838" spans="1:25" ht="15.75" x14ac:dyDescent="0.25">
      <c r="A838" s="162" t="s">
        <v>311</v>
      </c>
      <c r="B838" s="101"/>
      <c r="C838" s="101"/>
      <c r="D838" s="101"/>
      <c r="E838" s="101"/>
      <c r="F838" s="14"/>
      <c r="G838" s="163">
        <f>G813+G488+G451+G162+G146+G18+G826+1</f>
        <v>3344124</v>
      </c>
      <c r="Y838" s="163">
        <f>Y813+Y488+Y451+Y162+Y146+Y18+Y826</f>
        <v>2587620</v>
      </c>
    </row>
  </sheetData>
  <customSheetViews>
    <customSheetView guid="{1470B851-49C4-48DC-837D-91169A954105}" showPageBreaks="1" hiddenRows="1" topLeftCell="A438">
      <selection activeCell="E456" sqref="E456"/>
      <pageMargins left="0.78740157480314965" right="0" top="0.39370078740157483" bottom="0.51181102362204722" header="0.11811023622047245" footer="0.23622047244094491"/>
      <pageSetup paperSize="9" orientation="portrait" r:id="rId1"/>
      <headerFooter alignWithMargins="0">
        <oddFooter>&amp;C&amp;P</oddFooter>
      </headerFooter>
    </customSheetView>
    <customSheetView guid="{953860EF-9086-4978-9B71-D648DB252A06}" showPageBreaks="1" hiddenRows="1" showRuler="0" topLeftCell="A746">
      <selection activeCell="H458" sqref="H458"/>
      <pageMargins left="0.78740157480314965" right="0" top="0.39370078740157483" bottom="0.51181102362204722" header="0.11811023622047245" footer="0.23622047244094491"/>
      <pageSetup paperSize="9" orientation="portrait" r:id="rId2"/>
      <headerFooter alignWithMargins="0">
        <oddFooter>&amp;C&amp;P</oddFooter>
      </headerFooter>
    </customSheetView>
    <customSheetView guid="{6A6976AF-F477-4BD9-B239-81E8F039F51D}" showPageBreaks="1" showRuler="0" topLeftCell="A656">
      <selection activeCell="E667" sqref="E667"/>
      <pageMargins left="0.78740157480314965" right="0" top="0.39370078740157483" bottom="0.51181102362204722" header="0.11811023622047245" footer="0.23622047244094491"/>
      <pageSetup paperSize="9" orientation="portrait" r:id="rId3"/>
      <headerFooter alignWithMargins="0">
        <oddFooter>&amp;C&amp;P</oddFooter>
      </headerFooter>
    </customSheetView>
    <customSheetView guid="{1F8BD84D-201B-48B3-BE3F-9071B5E98944}" hiddenRows="1" showRuler="0">
      <selection activeCell="A21" sqref="A21"/>
      <pageMargins left="0.78740157480314965" right="0" top="0.39370078740157483" bottom="0.51181102362204722" header="0.11811023622047245" footer="0.23622047244094491"/>
      <pageSetup paperSize="9" orientation="portrait" r:id="rId4"/>
      <headerFooter alignWithMargins="0">
        <oddFooter>&amp;C&amp;P</oddFooter>
      </headerFooter>
    </customSheetView>
    <customSheetView guid="{7E434260-87AA-42F5-B6DB-3E7EC7B18360}" showPageBreaks="1" showRuler="0">
      <selection activeCell="A326" sqref="A326"/>
      <pageMargins left="0.78740157480314965" right="0" top="0.39370078740157483" bottom="0.51181102362204722" header="0.11811023622047245" footer="0.23622047244094491"/>
      <pageSetup paperSize="9" orientation="portrait" r:id="rId5"/>
      <headerFooter alignWithMargins="0">
        <oddFooter>&amp;C&amp;P</oddFooter>
      </headerFooter>
    </customSheetView>
    <customSheetView guid="{5248A424-6107-4750-B73B-A989347632CF}" showPageBreaks="1" hiddenRows="1" showRuler="0" topLeftCell="A240">
      <selection activeCell="I256" sqref="I256"/>
      <pageMargins left="0.78740157480314965" right="0" top="0.39370078740157483" bottom="0.51181102362204722" header="0.11811023622047245" footer="0.23622047244094491"/>
      <pageSetup paperSize="9" orientation="portrait" r:id="rId6"/>
      <headerFooter alignWithMargins="0">
        <oddFooter>&amp;C&amp;P</oddFooter>
      </headerFooter>
    </customSheetView>
  </customSheetViews>
  <mergeCells count="17">
    <mergeCell ref="A16:A17"/>
    <mergeCell ref="A8:Y8"/>
    <mergeCell ref="A9:Y9"/>
    <mergeCell ref="A10:Y10"/>
    <mergeCell ref="A11:Y11"/>
    <mergeCell ref="A12:Y12"/>
    <mergeCell ref="A13:Y13"/>
    <mergeCell ref="B16:B17"/>
    <mergeCell ref="C16:C17"/>
    <mergeCell ref="D16:D17"/>
    <mergeCell ref="E16:E17"/>
    <mergeCell ref="F16:F17"/>
    <mergeCell ref="G1:Y1"/>
    <mergeCell ref="G2:Y2"/>
    <mergeCell ref="G3:Y3"/>
    <mergeCell ref="G4:Y4"/>
    <mergeCell ref="G16:Y16"/>
  </mergeCells>
  <phoneticPr fontId="0" type="noConversion"/>
  <pageMargins left="1.1811023622047245" right="0.39370078740157483" top="0.78740157480314965" bottom="0.39370078740157483" header="0.11811023622047245" footer="0.11811023622047245"/>
  <pageSetup paperSize="9" scale="91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KF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DenisY</dc:creator>
  <cp:lastModifiedBy>Бабаева Марина Николаевна</cp:lastModifiedBy>
  <cp:lastPrinted>2021-11-03T08:41:52Z</cp:lastPrinted>
  <dcterms:created xsi:type="dcterms:W3CDTF">2007-10-10T11:56:06Z</dcterms:created>
  <dcterms:modified xsi:type="dcterms:W3CDTF">2021-11-25T11:42:52Z</dcterms:modified>
</cp:coreProperties>
</file>