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4955" windowHeight="7950" activeTab="0"/>
  </bookViews>
  <sheets>
    <sheet name="2018_год" sheetId="1" r:id="rId1"/>
  </sheets>
  <definedNames>
    <definedName name="_xlnm.Print_Titles" localSheetId="0">'2018_год'!$12:$12</definedName>
  </definedNames>
  <calcPr fullCalcOnLoad="1"/>
</workbook>
</file>

<file path=xl/sharedStrings.xml><?xml version="1.0" encoding="utf-8"?>
<sst xmlns="http://schemas.openxmlformats.org/spreadsheetml/2006/main" count="189" uniqueCount="81">
  <si>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</si>
  <si>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</si>
  <si>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</si>
  <si>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</si>
  <si>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</si>
  <si>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</si>
  <si>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</si>
  <si>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</si>
  <si>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</si>
  <si>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</si>
  <si>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</si>
  <si>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</si>
  <si>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</si>
  <si>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</si>
  <si>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</si>
  <si>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</si>
  <si>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</si>
  <si>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</si>
  <si>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</si>
  <si>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</si>
  <si>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</si>
  <si>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</si>
  <si>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</si>
  <si>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</si>
  <si>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</si>
  <si>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</si>
  <si>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</si>
  <si>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</si>
  <si>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</si>
  <si>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</si>
  <si>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</si>
  <si>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</si>
  <si>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</si>
  <si>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</si>
  <si>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</si>
  <si>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</si>
  <si>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</si>
  <si>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</si>
  <si>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</si>
  <si>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</si>
  <si>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</si>
  <si>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</si>
  <si>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</si>
  <si>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</si>
  <si>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</si>
  <si>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</si>
  <si>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</si>
  <si>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</si>
  <si>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</si>
  <si>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</si>
  <si>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</si>
  <si>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</si>
  <si>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</si>
  <si>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</si>
  <si>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</si>
  <si>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</si>
  <si>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</si>
  <si>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</si>
  <si>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</si>
  <si>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</si>
  <si>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</si>
  <si>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</si>
  <si>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</si>
  <si>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</si>
  <si>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</si>
  <si>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</si>
  <si>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</si>
  <si>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</si>
  <si>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</si>
  <si>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</si>
  <si>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</si>
  <si>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</si>
  <si>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</si>
  <si>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</si>
  <si>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</si>
  <si>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 xml:space="preserve">классификации расходов бюджета города на 2018 год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</si>
  <si>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</si>
  <si>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</si>
  <si>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Обеспечение проведения выборов и референдумов</t>
  </si>
  <si>
    <t>Приложение 8</t>
  </si>
  <si>
    <t>от 20.12.2018 № 226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</si>
</sst>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D72"/>
  <sheetViews>
    <sheetView tabSelected="1" view="pageBreakPreview" zoomScaleSheetLayoutView="100" workbookViewId="0" topLeftCell="A26">
      <selection activeCell="D39" sqref="D39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79</v>
      </c>
    </row>
    <row r="2" ht="12.75" customHeight="1">
      <c r="D2" s="24" t="s">
        <v>49</v>
      </c>
    </row>
    <row r="3" ht="12.75" customHeight="1">
      <c r="D3" s="24" t="s">
        <v>50</v>
      </c>
    </row>
    <row r="4" ht="12.75" customHeight="1">
      <c r="D4" s="25" t="s">
        <v>80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39" t="s">
        <v>72</v>
      </c>
      <c r="B8" s="39"/>
      <c r="C8" s="39"/>
      <c r="D8" s="39"/>
    </row>
    <row r="9" spans="1:4" ht="16.5">
      <c r="A9" s="39" t="s">
        <v>75</v>
      </c>
      <c r="B9" s="39"/>
      <c r="C9" s="39"/>
      <c r="D9" s="39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28</v>
      </c>
      <c r="B12" s="2" t="s">
        <v>30</v>
      </c>
      <c r="C12" s="2" t="s">
        <v>31</v>
      </c>
      <c r="D12" s="30" t="s">
        <v>29</v>
      </c>
    </row>
    <row r="13" spans="1:4" s="14" customFormat="1" ht="15" customHeight="1">
      <c r="A13" s="4" t="s">
        <v>1</v>
      </c>
      <c r="B13" s="13" t="s">
        <v>43</v>
      </c>
      <c r="C13" s="10" t="s">
        <v>32</v>
      </c>
      <c r="D13" s="31">
        <f>D15+D16+D20+D21+D14+D18+D17+D19</f>
        <v>176682.36000000002</v>
      </c>
    </row>
    <row r="14" spans="1:4" s="7" customFormat="1" ht="32.25" customHeight="1">
      <c r="A14" s="5" t="s">
        <v>69</v>
      </c>
      <c r="B14" s="15" t="s">
        <v>43</v>
      </c>
      <c r="C14" s="8" t="s">
        <v>33</v>
      </c>
      <c r="D14" s="32">
        <f>2429*1.04+370+205+282</f>
        <v>3383.1600000000003</v>
      </c>
    </row>
    <row r="15" spans="1:4" s="22" customFormat="1" ht="45">
      <c r="A15" s="5" t="s">
        <v>2</v>
      </c>
      <c r="B15" s="15" t="s">
        <v>43</v>
      </c>
      <c r="C15" s="8" t="s">
        <v>34</v>
      </c>
      <c r="D15" s="32">
        <f>1613+4220+100+259+156+304+153</f>
        <v>6805</v>
      </c>
    </row>
    <row r="16" spans="1:4" s="23" customFormat="1" ht="45" customHeight="1">
      <c r="A16" s="5" t="s">
        <v>3</v>
      </c>
      <c r="B16" s="15" t="s">
        <v>43</v>
      </c>
      <c r="C16" s="8" t="s">
        <v>35</v>
      </c>
      <c r="D16" s="32">
        <f>61752-100+775+2060+5436-205-304-849-297-364-364+943-1</f>
        <v>68482</v>
      </c>
    </row>
    <row r="17" spans="1:4" s="23" customFormat="1" ht="16.5" customHeight="1">
      <c r="A17" s="5" t="s">
        <v>77</v>
      </c>
      <c r="B17" s="15" t="s">
        <v>43</v>
      </c>
      <c r="C17" s="8" t="s">
        <v>36</v>
      </c>
      <c r="D17" s="32">
        <v>265</v>
      </c>
    </row>
    <row r="18" spans="1:4" s="23" customFormat="1" ht="45.75" customHeight="1">
      <c r="A18" s="5" t="s">
        <v>76</v>
      </c>
      <c r="B18" s="15" t="s">
        <v>43</v>
      </c>
      <c r="C18" s="8" t="s">
        <v>37</v>
      </c>
      <c r="D18" s="32">
        <f>21150+585+849+317-662</f>
        <v>22239</v>
      </c>
    </row>
    <row r="19" spans="1:4" s="23" customFormat="1" ht="16.5" customHeight="1">
      <c r="A19" s="5" t="s">
        <v>78</v>
      </c>
      <c r="B19" s="15" t="s">
        <v>43</v>
      </c>
      <c r="C19" s="8" t="s">
        <v>44</v>
      </c>
      <c r="D19" s="32">
        <v>82</v>
      </c>
    </row>
    <row r="20" spans="1:4" s="7" customFormat="1" ht="15">
      <c r="A20" s="5" t="s">
        <v>4</v>
      </c>
      <c r="B20" s="15" t="s">
        <v>43</v>
      </c>
      <c r="C20" s="8" t="s">
        <v>42</v>
      </c>
      <c r="D20" s="32">
        <f>3000-8-37-16-125.3-50-337.5-21-8-150-11-220-10-84-219-59-23-10</f>
        <v>1611.1999999999998</v>
      </c>
    </row>
    <row r="21" spans="1:4" s="7" customFormat="1" ht="15">
      <c r="A21" s="5" t="s">
        <v>5</v>
      </c>
      <c r="B21" s="15" t="s">
        <v>43</v>
      </c>
      <c r="C21" s="8" t="s">
        <v>55</v>
      </c>
      <c r="D21" s="32">
        <f>406+19045+2870+99+16206+6238+463+1380+2465+800+125+7+15+98+532+336+1519-1+150+1307+406+653+5000+2416+5500-851+851+200+100-2769+8+37+125+16-990+100-150+1140-2+297-88-136+1000+1771+11-22+12+21+150+857+11-1771-400+4402+605-82+10+775-672+116+400+84+10+59+219+124+23+100+6+60+1+12</f>
        <v>73815</v>
      </c>
    </row>
    <row r="22" spans="1:4" s="7" customFormat="1" ht="34.5" customHeight="1">
      <c r="A22" s="6" t="s">
        <v>6</v>
      </c>
      <c r="B22" s="16" t="s">
        <v>34</v>
      </c>
      <c r="C22" s="9" t="s">
        <v>32</v>
      </c>
      <c r="D22" s="33">
        <f>D23+D25+D24+D26</f>
        <v>14280</v>
      </c>
    </row>
    <row r="23" spans="1:4" s="7" customFormat="1" ht="45.75" customHeight="1">
      <c r="A23" s="5" t="s">
        <v>7</v>
      </c>
      <c r="B23" s="15" t="s">
        <v>34</v>
      </c>
      <c r="C23" s="8" t="s">
        <v>40</v>
      </c>
      <c r="D23" s="32">
        <f>8480+292+1+220</f>
        <v>8993</v>
      </c>
    </row>
    <row r="24" spans="1:4" s="7" customFormat="1" ht="16.5" customHeight="1">
      <c r="A24" s="5" t="s">
        <v>52</v>
      </c>
      <c r="B24" s="15" t="s">
        <v>34</v>
      </c>
      <c r="C24" s="8" t="s">
        <v>41</v>
      </c>
      <c r="D24" s="32">
        <v>2937</v>
      </c>
    </row>
    <row r="25" spans="1:4" s="7" customFormat="1" ht="15" hidden="1">
      <c r="A25" s="5" t="s">
        <v>8</v>
      </c>
      <c r="B25" s="15" t="s">
        <v>34</v>
      </c>
      <c r="C25" s="8" t="s">
        <v>42</v>
      </c>
      <c r="D25" s="32"/>
    </row>
    <row r="26" spans="1:4" s="7" customFormat="1" ht="30">
      <c r="A26" s="5" t="s">
        <v>62</v>
      </c>
      <c r="B26" s="15" t="s">
        <v>34</v>
      </c>
      <c r="C26" s="8" t="s">
        <v>63</v>
      </c>
      <c r="D26" s="32">
        <f>2300+50</f>
        <v>2350</v>
      </c>
    </row>
    <row r="27" spans="1:4" s="7" customFormat="1" ht="15.75">
      <c r="A27" s="6" t="s">
        <v>9</v>
      </c>
      <c r="B27" s="16" t="s">
        <v>35</v>
      </c>
      <c r="C27" s="9" t="s">
        <v>32</v>
      </c>
      <c r="D27" s="33">
        <f>SUM(D28:D36)</f>
        <v>593379</v>
      </c>
    </row>
    <row r="28" spans="1:4" s="7" customFormat="1" ht="15" customHeight="1" hidden="1">
      <c r="A28" s="5" t="s">
        <v>65</v>
      </c>
      <c r="B28" s="15" t="s">
        <v>35</v>
      </c>
      <c r="C28" s="8" t="s">
        <v>43</v>
      </c>
      <c r="D28" s="34"/>
    </row>
    <row r="29" spans="1:4" s="7" customFormat="1" ht="15">
      <c r="A29" s="5" t="s">
        <v>64</v>
      </c>
      <c r="B29" s="15" t="s">
        <v>35</v>
      </c>
      <c r="C29" s="8" t="s">
        <v>33</v>
      </c>
      <c r="D29" s="32">
        <f>1478-138+1</f>
        <v>1341</v>
      </c>
    </row>
    <row r="30" spans="1:4" s="7" customFormat="1" ht="15" customHeight="1" hidden="1">
      <c r="A30" s="5" t="s">
        <v>66</v>
      </c>
      <c r="B30" s="15" t="s">
        <v>35</v>
      </c>
      <c r="C30" s="8" t="s">
        <v>37</v>
      </c>
      <c r="D30" s="32"/>
    </row>
    <row r="31" spans="1:4" s="7" customFormat="1" ht="18" customHeight="1" hidden="1">
      <c r="A31" s="5" t="s">
        <v>10</v>
      </c>
      <c r="B31" s="15" t="s">
        <v>35</v>
      </c>
      <c r="C31" s="8" t="s">
        <v>44</v>
      </c>
      <c r="D31" s="32"/>
    </row>
    <row r="32" spans="1:4" s="7" customFormat="1" ht="18" customHeight="1">
      <c r="A32" s="5" t="s">
        <v>66</v>
      </c>
      <c r="B32" s="15" t="s">
        <v>35</v>
      </c>
      <c r="C32" s="8" t="s">
        <v>37</v>
      </c>
      <c r="D32" s="32">
        <f>1+25989+46+245+28201-447+300+4200+2-1364+3+93-293+1</f>
        <v>56977</v>
      </c>
    </row>
    <row r="33" spans="1:4" s="7" customFormat="1" ht="15">
      <c r="A33" s="5" t="s">
        <v>11</v>
      </c>
      <c r="B33" s="15" t="s">
        <v>35</v>
      </c>
      <c r="C33" s="8" t="s">
        <v>39</v>
      </c>
      <c r="D33" s="32">
        <f>145346+407+813+28+14+155+2215+851-851-1</f>
        <v>148977</v>
      </c>
    </row>
    <row r="34" spans="1:4" s="7" customFormat="1" ht="15">
      <c r="A34" s="5" t="s">
        <v>59</v>
      </c>
      <c r="B34" s="15" t="s">
        <v>35</v>
      </c>
      <c r="C34" s="8" t="s">
        <v>40</v>
      </c>
      <c r="D34" s="32">
        <f>50088+59098+2187+17264+744+1000+5500-2200+87089+22815-744+2769+1+96878+729+1-1150-350</f>
        <v>341719</v>
      </c>
    </row>
    <row r="35" spans="1:4" s="7" customFormat="1" ht="18.75" customHeight="1" hidden="1">
      <c r="A35" s="5" t="s">
        <v>51</v>
      </c>
      <c r="B35" s="15" t="s">
        <v>35</v>
      </c>
      <c r="C35" s="8" t="s">
        <v>41</v>
      </c>
      <c r="D35" s="32"/>
    </row>
    <row r="36" spans="1:4" s="7" customFormat="1" ht="15">
      <c r="A36" s="5" t="s">
        <v>12</v>
      </c>
      <c r="B36" s="15" t="s">
        <v>35</v>
      </c>
      <c r="C36" s="8" t="s">
        <v>38</v>
      </c>
      <c r="D36" s="32">
        <f>325+126+4878+168+68+5500+32867+200-85+524-200-6</f>
        <v>44365</v>
      </c>
    </row>
    <row r="37" spans="1:4" s="7" customFormat="1" ht="15.75">
      <c r="A37" s="6" t="s">
        <v>13</v>
      </c>
      <c r="B37" s="16" t="s">
        <v>36</v>
      </c>
      <c r="C37" s="9" t="s">
        <v>32</v>
      </c>
      <c r="D37" s="33">
        <f>D38+D40+D39+D41+D42</f>
        <v>568512</v>
      </c>
    </row>
    <row r="38" spans="1:4" s="7" customFormat="1" ht="15">
      <c r="A38" s="5" t="s">
        <v>14</v>
      </c>
      <c r="B38" s="15" t="s">
        <v>36</v>
      </c>
      <c r="C38" s="8" t="s">
        <v>43</v>
      </c>
      <c r="D38" s="32">
        <f>10724+6003+5340+21666+25622+35485+1-85+166625-100-300-15+8702+19817-1037-200-284-1538+90-46+330</f>
        <v>296800</v>
      </c>
    </row>
    <row r="39" spans="1:4" s="7" customFormat="1" ht="15">
      <c r="A39" s="5" t="s">
        <v>15</v>
      </c>
      <c r="B39" s="15" t="s">
        <v>36</v>
      </c>
      <c r="C39" s="8" t="s">
        <v>33</v>
      </c>
      <c r="D39" s="32">
        <f>37153+196+2966+18966+5477+23689+5000+31097-1520+4769+28500+4670+1+791-172-1616+22669-6282-675+46-125-1043-5825-143-6914</f>
        <v>161675</v>
      </c>
    </row>
    <row r="40" spans="1:4" s="7" customFormat="1" ht="15">
      <c r="A40" s="5" t="s">
        <v>46</v>
      </c>
      <c r="B40" s="15" t="s">
        <v>36</v>
      </c>
      <c r="C40" s="8" t="s">
        <v>34</v>
      </c>
      <c r="D40" s="32">
        <f>40219+1436+5000+16565+3478-46+2200-245+1520-1+9141+697+308-1507+650-255+1150-19-200+550-171-12+1-12</f>
        <v>80447</v>
      </c>
    </row>
    <row r="41" spans="1:4" s="7" customFormat="1" ht="30" hidden="1">
      <c r="A41" s="5" t="s">
        <v>16</v>
      </c>
      <c r="B41" s="15" t="s">
        <v>36</v>
      </c>
      <c r="C41" s="8" t="s">
        <v>36</v>
      </c>
      <c r="D41" s="32"/>
    </row>
    <row r="42" spans="1:4" s="7" customFormat="1" ht="30">
      <c r="A42" s="5" t="s">
        <v>16</v>
      </c>
      <c r="B42" s="15" t="s">
        <v>36</v>
      </c>
      <c r="C42" s="8" t="s">
        <v>36</v>
      </c>
      <c r="D42" s="32">
        <f>20769+6551+742+255-1+364+248+284+46+662-330</f>
        <v>29590</v>
      </c>
    </row>
    <row r="43" spans="1:4" s="7" customFormat="1" ht="15.75" hidden="1">
      <c r="A43" s="6" t="s">
        <v>53</v>
      </c>
      <c r="B43" s="16" t="s">
        <v>37</v>
      </c>
      <c r="C43" s="9" t="s">
        <v>32</v>
      </c>
      <c r="D43" s="35">
        <f>D44</f>
        <v>0</v>
      </c>
    </row>
    <row r="44" spans="1:4" s="7" customFormat="1" ht="15" hidden="1">
      <c r="A44" s="5" t="s">
        <v>54</v>
      </c>
      <c r="B44" s="15" t="s">
        <v>37</v>
      </c>
      <c r="C44" s="8" t="s">
        <v>36</v>
      </c>
      <c r="D44" s="36"/>
    </row>
    <row r="45" spans="1:4" s="7" customFormat="1" ht="15.75" hidden="1">
      <c r="A45" s="6" t="s">
        <v>53</v>
      </c>
      <c r="B45" s="15" t="s">
        <v>37</v>
      </c>
      <c r="C45" s="8" t="s">
        <v>36</v>
      </c>
      <c r="D45" s="35"/>
    </row>
    <row r="46" spans="1:4" s="7" customFormat="1" ht="15" hidden="1">
      <c r="A46" s="21" t="s">
        <v>54</v>
      </c>
      <c r="B46" s="15" t="s">
        <v>37</v>
      </c>
      <c r="C46" s="8" t="s">
        <v>36</v>
      </c>
      <c r="D46" s="36"/>
    </row>
    <row r="47" spans="1:4" s="7" customFormat="1" ht="15.75">
      <c r="A47" s="6" t="s">
        <v>17</v>
      </c>
      <c r="B47" s="16" t="s">
        <v>44</v>
      </c>
      <c r="C47" s="9" t="s">
        <v>32</v>
      </c>
      <c r="D47" s="33">
        <f>SUM(D48:D52)</f>
        <v>1040644</v>
      </c>
    </row>
    <row r="48" spans="1:4" s="7" customFormat="1" ht="15">
      <c r="A48" s="5" t="s">
        <v>47</v>
      </c>
      <c r="B48" s="15" t="s">
        <v>44</v>
      </c>
      <c r="C48" s="8" t="s">
        <v>43</v>
      </c>
      <c r="D48" s="32">
        <f>136247+1096+139610+1036+6820+23488+4939+2693+4250+4095+3941+1650+85+1+5673-200-116+6627+4384+2000+748-209</f>
        <v>348858</v>
      </c>
    </row>
    <row r="49" spans="1:4" s="7" customFormat="1" ht="15">
      <c r="A49" s="5" t="s">
        <v>18</v>
      </c>
      <c r="B49" s="15" t="s">
        <v>44</v>
      </c>
      <c r="C49" s="8" t="s">
        <v>33</v>
      </c>
      <c r="D49" s="32">
        <f>360350+501+7834+38111+5298+5512+350+83824+1764+570+10360+550-1564+13269+1630+4049+1412+100-1160-378-24+378+24-167+167+200+150+150-400-124+200+8046+5035+500-100-150-2000+209</f>
        <v>544476</v>
      </c>
    </row>
    <row r="50" spans="1:4" s="7" customFormat="1" ht="15">
      <c r="A50" s="5" t="s">
        <v>73</v>
      </c>
      <c r="B50" s="15" t="s">
        <v>44</v>
      </c>
      <c r="C50" s="8" t="s">
        <v>34</v>
      </c>
      <c r="D50" s="32">
        <f>111234+1225+368+1160+200</f>
        <v>114187</v>
      </c>
    </row>
    <row r="51" spans="1:4" s="7" customFormat="1" ht="15">
      <c r="A51" s="5" t="s">
        <v>74</v>
      </c>
      <c r="B51" s="15" t="s">
        <v>44</v>
      </c>
      <c r="C51" s="8" t="s">
        <v>44</v>
      </c>
      <c r="D51" s="32">
        <f>8216+5977+4785+133+284+200+100</f>
        <v>19695</v>
      </c>
    </row>
    <row r="52" spans="1:4" s="7" customFormat="1" ht="15">
      <c r="A52" s="5" t="s">
        <v>19</v>
      </c>
      <c r="B52" s="15" t="s">
        <v>44</v>
      </c>
      <c r="C52" s="8" t="s">
        <v>40</v>
      </c>
      <c r="D52" s="32">
        <f>2188+10310+930</f>
        <v>13428</v>
      </c>
    </row>
    <row r="53" spans="1:4" s="7" customFormat="1" ht="15.75">
      <c r="A53" s="6" t="s">
        <v>67</v>
      </c>
      <c r="B53" s="16" t="s">
        <v>39</v>
      </c>
      <c r="C53" s="9" t="s">
        <v>32</v>
      </c>
      <c r="D53" s="33">
        <f>D54+D55</f>
        <v>120125</v>
      </c>
    </row>
    <row r="54" spans="1:4" s="7" customFormat="1" ht="15">
      <c r="A54" s="5" t="s">
        <v>20</v>
      </c>
      <c r="B54" s="15" t="s">
        <v>39</v>
      </c>
      <c r="C54" s="8" t="s">
        <v>43</v>
      </c>
      <c r="D54" s="32">
        <f>102905+550+3718+4300+70+193+1180+129+269+197+4553+180+99+88+337+1+1000</f>
        <v>119769</v>
      </c>
    </row>
    <row r="55" spans="1:4" s="7" customFormat="1" ht="15">
      <c r="A55" s="5" t="s">
        <v>68</v>
      </c>
      <c r="B55" s="15" t="s">
        <v>39</v>
      </c>
      <c r="C55" s="8" t="s">
        <v>35</v>
      </c>
      <c r="D55" s="32">
        <v>356</v>
      </c>
    </row>
    <row r="56" spans="1:4" s="7" customFormat="1" ht="15.75" hidden="1">
      <c r="A56" s="6" t="s">
        <v>60</v>
      </c>
      <c r="B56" s="16" t="s">
        <v>40</v>
      </c>
      <c r="C56" s="9" t="s">
        <v>32</v>
      </c>
      <c r="D56" s="33">
        <f>D57+D58</f>
        <v>0</v>
      </c>
    </row>
    <row r="57" spans="1:4" s="7" customFormat="1" ht="15" hidden="1">
      <c r="A57" s="5" t="s">
        <v>21</v>
      </c>
      <c r="B57" s="15" t="s">
        <v>40</v>
      </c>
      <c r="C57" s="8" t="s">
        <v>33</v>
      </c>
      <c r="D57" s="32"/>
    </row>
    <row r="58" spans="1:4" s="7" customFormat="1" ht="30" hidden="1">
      <c r="A58" s="5" t="s">
        <v>22</v>
      </c>
      <c r="B58" s="15" t="s">
        <v>40</v>
      </c>
      <c r="C58" s="8" t="s">
        <v>41</v>
      </c>
      <c r="D58" s="32"/>
    </row>
    <row r="59" spans="1:4" s="7" customFormat="1" ht="15.75">
      <c r="A59" s="6" t="s">
        <v>23</v>
      </c>
      <c r="B59" s="16" t="s">
        <v>41</v>
      </c>
      <c r="C59" s="9" t="s">
        <v>32</v>
      </c>
      <c r="D59" s="33">
        <f>SUM(D60:D65)</f>
        <v>317352.69999999995</v>
      </c>
    </row>
    <row r="60" spans="1:4" s="7" customFormat="1" ht="15">
      <c r="A60" s="5" t="s">
        <v>24</v>
      </c>
      <c r="B60" s="15" t="s">
        <v>41</v>
      </c>
      <c r="C60" s="8" t="s">
        <v>43</v>
      </c>
      <c r="D60" s="32">
        <f>3345-18</f>
        <v>3327</v>
      </c>
    </row>
    <row r="61" spans="1:4" s="7" customFormat="1" ht="15" hidden="1">
      <c r="A61" s="5" t="s">
        <v>25</v>
      </c>
      <c r="B61" s="15" t="s">
        <v>41</v>
      </c>
      <c r="C61" s="8" t="s">
        <v>33</v>
      </c>
      <c r="D61" s="32"/>
    </row>
    <row r="62" spans="1:4" s="7" customFormat="1" ht="15">
      <c r="A62" s="5" t="s">
        <v>25</v>
      </c>
      <c r="B62" s="15" t="s">
        <v>41</v>
      </c>
      <c r="C62" s="8" t="s">
        <v>33</v>
      </c>
      <c r="D62" s="32">
        <f>41896+1+300</f>
        <v>42197</v>
      </c>
    </row>
    <row r="63" spans="1:4" s="7" customFormat="1" ht="15">
      <c r="A63" s="5" t="s">
        <v>26</v>
      </c>
      <c r="B63" s="15" t="s">
        <v>41</v>
      </c>
      <c r="C63" s="8" t="s">
        <v>34</v>
      </c>
      <c r="D63" s="32">
        <f>17+101+1030+350+968+127+265+218+23350+49056+1739+41301+1000+1600+2727+120+10851.3+1076+4159+82850+1679+644+395+1644+400+1-246.6+18+3717</f>
        <v>231156.69999999998</v>
      </c>
    </row>
    <row r="64" spans="1:4" s="7" customFormat="1" ht="15">
      <c r="A64" s="5" t="s">
        <v>48</v>
      </c>
      <c r="B64" s="15" t="s">
        <v>41</v>
      </c>
      <c r="C64" s="8" t="s">
        <v>35</v>
      </c>
      <c r="D64" s="32">
        <f>30324-1033</f>
        <v>29291</v>
      </c>
    </row>
    <row r="65" spans="1:4" s="7" customFormat="1" ht="15">
      <c r="A65" s="5" t="s">
        <v>27</v>
      </c>
      <c r="B65" s="15" t="s">
        <v>41</v>
      </c>
      <c r="C65" s="8" t="s">
        <v>37</v>
      </c>
      <c r="D65" s="32">
        <f>8232+2523+250+364+12</f>
        <v>11381</v>
      </c>
    </row>
    <row r="66" spans="1:4" s="7" customFormat="1" ht="15.75">
      <c r="A66" s="17" t="s">
        <v>61</v>
      </c>
      <c r="B66" s="16" t="s">
        <v>42</v>
      </c>
      <c r="C66" s="9" t="s">
        <v>32</v>
      </c>
      <c r="D66" s="33">
        <f>D67+D68+D69</f>
        <v>161691</v>
      </c>
    </row>
    <row r="67" spans="1:4" s="7" customFormat="1" ht="15">
      <c r="A67" s="20" t="s">
        <v>56</v>
      </c>
      <c r="B67" s="15" t="s">
        <v>42</v>
      </c>
      <c r="C67" s="8" t="s">
        <v>33</v>
      </c>
      <c r="D67" s="32">
        <f>64583+640+76974+15000+4494</f>
        <v>161691</v>
      </c>
    </row>
    <row r="68" spans="1:4" s="7" customFormat="1" ht="15" hidden="1">
      <c r="A68" s="20" t="s">
        <v>57</v>
      </c>
      <c r="B68" s="15" t="s">
        <v>42</v>
      </c>
      <c r="C68" s="8" t="s">
        <v>34</v>
      </c>
      <c r="D68" s="32"/>
    </row>
    <row r="69" spans="1:4" s="7" customFormat="1" ht="30" hidden="1">
      <c r="A69" s="20" t="s">
        <v>58</v>
      </c>
      <c r="B69" s="15" t="s">
        <v>42</v>
      </c>
      <c r="C69" s="8" t="s">
        <v>36</v>
      </c>
      <c r="D69" s="32"/>
    </row>
    <row r="70" spans="1:4" s="7" customFormat="1" ht="31.5" hidden="1">
      <c r="A70" s="17" t="s">
        <v>70</v>
      </c>
      <c r="B70" s="16" t="s">
        <v>55</v>
      </c>
      <c r="C70" s="9" t="s">
        <v>32</v>
      </c>
      <c r="D70" s="33">
        <f>D71</f>
        <v>0</v>
      </c>
    </row>
    <row r="71" spans="1:4" s="7" customFormat="1" ht="30" hidden="1">
      <c r="A71" s="20" t="s">
        <v>71</v>
      </c>
      <c r="B71" s="15" t="s">
        <v>55</v>
      </c>
      <c r="C71" s="8" t="s">
        <v>43</v>
      </c>
      <c r="D71" s="32"/>
    </row>
    <row r="72" spans="1:4" s="7" customFormat="1" ht="15.75">
      <c r="A72" s="17" t="s">
        <v>45</v>
      </c>
      <c r="B72" s="6"/>
      <c r="C72" s="6"/>
      <c r="D72" s="37">
        <f>D13+D22+D27+D37+D43+D45+D47+D53+D59+D66+D71-2</f>
        <v>2992664.0599999996</v>
      </c>
    </row>
  </sheetData>
  <sheetProtection/>
  <mergeCells count="2">
    <mergeCell ref="A8:D8"/>
    <mergeCell ref="A9:D9"/>
  </mergeCells>
  <printOptions/>
  <pageMargins left="1.1811023622047245" right="0" top="0.7874015748031497" bottom="0.5905511811023623" header="0.31496062992125984" footer="0.1968503937007874"/>
  <pageSetup fitToHeight="0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2018-03-16T04:21:20Z</cp:lastPrinted>
  <dcterms:created xsi:type="dcterms:W3CDTF">2007-09-29T08:45:14Z</dcterms:created>
  <dcterms:modified xsi:type="dcterms:W3CDTF">2018-12-24T04:38:40Z</dcterms:modified>
  <cp:category/>
  <cp:version/>
  <cp:contentType/>
  <cp:contentStatus/>
</cp:coreProperties>
</file>