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tabRatio="500" activeTab="0"/>
  </bookViews>
  <sheets>
    <sheet name="2018_год" sheetId="1" r:id="rId1"/>
  </sheets>
  <definedNames>
    <definedName name="_xlnm.Print_Titles" localSheetId="0">'2018_год'!$12:$12</definedName>
  </definedNames>
  <calcPr fullCalcOnLoad="1"/>
</workbook>
</file>

<file path=xl/sharedStrings.xml><?xml version="1.0" encoding="utf-8"?>
<sst xmlns="http://schemas.openxmlformats.org/spreadsheetml/2006/main" count="183" uniqueCount="81">
  <si>
    <t>к решению</t>
  </si>
  <si>
    <t>Ишимской городской Думы</t>
  </si>
  <si>
    <t xml:space="preserve">Распределение бюджетных ассигнований по разделам и подразделам   </t>
  </si>
  <si>
    <t xml:space="preserve">классификации расходов бюджета города на 2019 год </t>
  </si>
  <si>
    <t>(тыс. руб.)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</si>
  <si>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</si>
  <si>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</si>
  <si>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</si>
  <si>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</si>
  <si>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</si>
  <si>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</si>
  <si>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00</t>
  </si>
  <si>
    <t>Функционирование  высшего должностного лица субъекта Российской Федерации и муниципального образования</t>
  </si>
  <si>
    <t>02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</si>
  <si>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</si>
  <si>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</si>
  <si>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</si>
  <si>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</si>
  <si>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</si>
  <si>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</si>
  <si>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</si>
  <si>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</si>
  <si>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 xml:space="preserve">Резервные фонды </t>
  </si>
  <si>
    <t>11</t>
  </si>
  <si>
    <t>Другие общегосударственные вопросы</t>
  </si>
  <si>
    <t>13</t>
  </si>
  <si>
    <t>НАЦИОНАЛЬНАЯ БЕЗОПАСНОСТЬ И 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</si>
  <si>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</si>
  <si>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09</t>
  </si>
  <si>
    <t>Обеспечение пожарной безопасности</t>
  </si>
  <si>
    <t>10</t>
  </si>
  <si>
    <t xml:space="preserve">Миграционная политика 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</si>
  <si>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</si>
  <si>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</si>
  <si>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</si>
  <si>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</si>
  <si>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Топливно-энергетический комплекс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</si>
  <si>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</si>
  <si>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</si>
  <si>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</si>
  <si>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</si>
  <si>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</si>
  <si>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</si>
  <si>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</si>
  <si>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</si>
  <si>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</si>
  <si>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</si>
  <si>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</si>
  <si>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</si>
  <si>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</si>
  <si>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</si>
  <si>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</si>
  <si>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</si>
  <si>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</si>
  <si>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 xml:space="preserve">Общее образование 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</si>
  <si>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</si>
  <si>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</si>
  <si>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</si>
  <si>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 КИНЕМАТОГРАФИЯ</t>
  </si>
  <si>
    <t xml:space="preserve">Культура </t>
  </si>
  <si>
    <t>Другие вопросы в области культуры, кинематографии</t>
  </si>
  <si>
    <t xml:space="preserve">ЗДРАВООХРАНЕНИЕ 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</si>
  <si>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</si>
  <si>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</si>
  <si>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</si>
  <si>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</si>
  <si>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</si>
  <si>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</si>
  <si>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</si>
  <si>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</si>
  <si>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</si>
  <si>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</si>
  <si>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</si>
  <si>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</si>
  <si>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</si>
  <si>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</si>
  <si>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 РАСХОДОВ</t>
  </si>
  <si>
    <t>Охрана объектов растительного и животного мира и среды их обитания</t>
  </si>
  <si>
    <t>Судебная система</t>
  </si>
  <si>
    <t>Приложение 6</t>
  </si>
  <si>
    <t>от 29.08.2019 № 261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</si>
</sst>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0"/>
      <name val="Arial"/>
      <family val="0"/>
    </font>
    <font>
      <sz val="11"/>
      <name val="Arial Cyr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Arial"/>
      <family val="2"/>
    </font>
    <font>
      <sz val="13"/>
      <name val="Arial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D74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2.00390625" style="1" customWidth="1"/>
    <col min="2" max="3" width="7.25390625" style="1" customWidth="1"/>
    <col min="4" max="4" width="13.25390625" style="2" customWidth="1"/>
    <col min="5" max="16384" width="9.125" style="3" customWidth="1"/>
  </cols>
  <sheetData>
    <row r="1" ht="12.75" customHeight="1">
      <c r="D1" s="4" t="s">
        <v>79</v>
      </c>
    </row>
    <row r="2" ht="12.75" customHeight="1">
      <c r="D2" s="4" t="s">
        <v>0</v>
      </c>
    </row>
    <row r="3" ht="12.75" customHeight="1">
      <c r="D3" s="4" t="s">
        <v>1</v>
      </c>
    </row>
    <row r="4" ht="12.75" customHeight="1">
      <c r="D4" s="38" t="s">
        <v>80</v>
      </c>
    </row>
    <row r="5" spans="3:4" ht="14.25">
      <c r="C5" s="5"/>
      <c r="D5" s="6"/>
    </row>
    <row r="6" spans="3:4" ht="14.25">
      <c r="C6" s="5"/>
      <c r="D6" s="6"/>
    </row>
    <row r="7" ht="15">
      <c r="D7" s="7"/>
    </row>
    <row r="8" spans="1:4" ht="16.5">
      <c r="A8" s="40" t="s">
        <v>2</v>
      </c>
      <c r="B8" s="40"/>
      <c r="C8" s="40"/>
      <c r="D8" s="40"/>
    </row>
    <row r="9" spans="1:4" ht="16.5">
      <c r="A9" s="40" t="s">
        <v>3</v>
      </c>
      <c r="B9" s="40"/>
      <c r="C9" s="40"/>
      <c r="D9" s="40"/>
    </row>
    <row r="10" spans="1:4" ht="14.25" customHeight="1">
      <c r="A10" s="8"/>
      <c r="B10" s="8"/>
      <c r="C10" s="8"/>
      <c r="D10" s="9"/>
    </row>
    <row r="11" spans="1:4" ht="15">
      <c r="A11" s="10"/>
      <c r="B11" s="10"/>
      <c r="C11" s="10"/>
      <c r="D11" s="11" t="s">
        <v>4</v>
      </c>
    </row>
    <row r="12" spans="1:4" s="14" customFormat="1" ht="29.25" customHeight="1">
      <c r="A12" s="12" t="s">
        <v>5</v>
      </c>
      <c r="B12" s="12" t="s">
        <v>6</v>
      </c>
      <c r="C12" s="12" t="s">
        <v>7</v>
      </c>
      <c r="D12" s="13" t="s">
        <v>8</v>
      </c>
    </row>
    <row r="13" spans="1:4" s="19" customFormat="1" ht="15" customHeight="1">
      <c r="A13" s="15" t="s">
        <v>9</v>
      </c>
      <c r="B13" s="16" t="s">
        <v>10</v>
      </c>
      <c r="C13" s="17" t="s">
        <v>11</v>
      </c>
      <c r="D13" s="18">
        <f>D14+D15+D16+D17+D18+D19+D20+D21</f>
        <v>163478.2</v>
      </c>
    </row>
    <row r="14" spans="1:4" s="24" customFormat="1" ht="32.25" customHeight="1">
      <c r="A14" s="20" t="s">
        <v>12</v>
      </c>
      <c r="B14" s="21" t="s">
        <v>10</v>
      </c>
      <c r="C14" s="22" t="s">
        <v>13</v>
      </c>
      <c r="D14" s="23">
        <f>2526+150+289+383</f>
        <v>3348</v>
      </c>
    </row>
    <row r="15" spans="1:4" s="25" customFormat="1" ht="45">
      <c r="A15" s="20" t="s">
        <v>14</v>
      </c>
      <c r="B15" s="21" t="s">
        <v>10</v>
      </c>
      <c r="C15" s="22" t="s">
        <v>15</v>
      </c>
      <c r="D15" s="23">
        <f>5933+239+97</f>
        <v>6269</v>
      </c>
    </row>
    <row r="16" spans="1:4" s="26" customFormat="1" ht="45" customHeight="1">
      <c r="A16" s="20" t="s">
        <v>16</v>
      </c>
      <c r="B16" s="21" t="s">
        <v>10</v>
      </c>
      <c r="C16" s="22" t="s">
        <v>17</v>
      </c>
      <c r="D16" s="23">
        <f>61783+150+2527-383-97</f>
        <v>63980</v>
      </c>
    </row>
    <row r="17" spans="1:4" s="26" customFormat="1" ht="22.5" customHeight="1">
      <c r="A17" s="20" t="s">
        <v>78</v>
      </c>
      <c r="B17" s="21" t="s">
        <v>10</v>
      </c>
      <c r="C17" s="22" t="s">
        <v>46</v>
      </c>
      <c r="D17" s="23">
        <v>49</v>
      </c>
    </row>
    <row r="18" spans="1:4" s="26" customFormat="1" ht="45.75" customHeight="1">
      <c r="A18" s="20" t="s">
        <v>18</v>
      </c>
      <c r="B18" s="21" t="s">
        <v>10</v>
      </c>
      <c r="C18" s="22" t="s">
        <v>19</v>
      </c>
      <c r="D18" s="23">
        <f>21150+898</f>
        <v>22048</v>
      </c>
    </row>
    <row r="19" spans="1:4" s="26" customFormat="1" ht="19.5" customHeight="1">
      <c r="A19" s="20" t="s">
        <v>20</v>
      </c>
      <c r="B19" s="21" t="s">
        <v>10</v>
      </c>
      <c r="C19" s="22" t="s">
        <v>21</v>
      </c>
      <c r="D19" s="23">
        <v>192</v>
      </c>
    </row>
    <row r="20" spans="1:4" s="24" customFormat="1" ht="15">
      <c r="A20" s="20" t="s">
        <v>22</v>
      </c>
      <c r="B20" s="21" t="s">
        <v>10</v>
      </c>
      <c r="C20" s="22" t="s">
        <v>23</v>
      </c>
      <c r="D20" s="23">
        <f>3000-15.3-30-22.2-7.2-48.2-5.2-17.7-15-229-96</f>
        <v>2514.2000000000007</v>
      </c>
    </row>
    <row r="21" spans="1:4" s="24" customFormat="1" ht="15">
      <c r="A21" s="20" t="s">
        <v>24</v>
      </c>
      <c r="B21" s="21" t="s">
        <v>10</v>
      </c>
      <c r="C21" s="22" t="s">
        <v>25</v>
      </c>
      <c r="D21" s="23">
        <f>422+21275+5000+80+2870+6238+326+103+12614+1513+2465+800+123+703+99+700+800+340+800+2749+1702+83+1120+225+270+15+30+22+7+48+5+18+15+229+1+310+500+331+96+1+30</f>
        <v>65078</v>
      </c>
    </row>
    <row r="22" spans="1:4" s="24" customFormat="1" ht="34.5" customHeight="1">
      <c r="A22" s="27" t="s">
        <v>26</v>
      </c>
      <c r="B22" s="28" t="s">
        <v>15</v>
      </c>
      <c r="C22" s="29" t="s">
        <v>11</v>
      </c>
      <c r="D22" s="30">
        <f>D23+D25+D24+D26</f>
        <v>16997</v>
      </c>
    </row>
    <row r="23" spans="1:4" s="24" customFormat="1" ht="45.75" customHeight="1">
      <c r="A23" s="20" t="s">
        <v>27</v>
      </c>
      <c r="B23" s="21" t="s">
        <v>15</v>
      </c>
      <c r="C23" s="22" t="s">
        <v>28</v>
      </c>
      <c r="D23" s="23">
        <f>11556+248</f>
        <v>11804</v>
      </c>
    </row>
    <row r="24" spans="1:4" s="24" customFormat="1" ht="16.5" customHeight="1">
      <c r="A24" s="20" t="s">
        <v>29</v>
      </c>
      <c r="B24" s="21" t="s">
        <v>15</v>
      </c>
      <c r="C24" s="22" t="s">
        <v>30</v>
      </c>
      <c r="D24" s="23">
        <v>2638</v>
      </c>
    </row>
    <row r="25" spans="1:4" s="24" customFormat="1" ht="15" hidden="1">
      <c r="A25" s="20" t="s">
        <v>31</v>
      </c>
      <c r="B25" s="21" t="s">
        <v>15</v>
      </c>
      <c r="C25" s="22" t="s">
        <v>23</v>
      </c>
      <c r="D25" s="23"/>
    </row>
    <row r="26" spans="1:4" s="24" customFormat="1" ht="30">
      <c r="A26" s="20" t="s">
        <v>32</v>
      </c>
      <c r="B26" s="21" t="s">
        <v>15</v>
      </c>
      <c r="C26" s="22" t="s">
        <v>33</v>
      </c>
      <c r="D26" s="23">
        <f>2295+220+40</f>
        <v>2555</v>
      </c>
    </row>
    <row r="27" spans="1:4" s="24" customFormat="1" ht="15.75">
      <c r="A27" s="27" t="s">
        <v>34</v>
      </c>
      <c r="B27" s="28" t="s">
        <v>17</v>
      </c>
      <c r="C27" s="29" t="s">
        <v>11</v>
      </c>
      <c r="D27" s="30">
        <f>SUM(D28:D36)</f>
        <v>658547</v>
      </c>
    </row>
    <row r="28" spans="1:4" s="24" customFormat="1" ht="15" customHeight="1" hidden="1">
      <c r="A28" s="20" t="s">
        <v>35</v>
      </c>
      <c r="B28" s="21" t="s">
        <v>17</v>
      </c>
      <c r="C28" s="22" t="s">
        <v>10</v>
      </c>
      <c r="D28" s="31"/>
    </row>
    <row r="29" spans="1:4" s="24" customFormat="1" ht="15">
      <c r="A29" s="20" t="s">
        <v>36</v>
      </c>
      <c r="B29" s="21" t="s">
        <v>17</v>
      </c>
      <c r="C29" s="22" t="s">
        <v>13</v>
      </c>
      <c r="D29" s="23">
        <v>2230</v>
      </c>
    </row>
    <row r="30" spans="1:4" s="24" customFormat="1" ht="15" customHeight="1" hidden="1">
      <c r="A30" s="20" t="s">
        <v>37</v>
      </c>
      <c r="B30" s="21" t="s">
        <v>17</v>
      </c>
      <c r="C30" s="22" t="s">
        <v>19</v>
      </c>
      <c r="D30" s="23"/>
    </row>
    <row r="31" spans="1:4" s="24" customFormat="1" ht="18" customHeight="1" hidden="1">
      <c r="A31" s="20" t="s">
        <v>38</v>
      </c>
      <c r="B31" s="21" t="s">
        <v>17</v>
      </c>
      <c r="C31" s="22" t="s">
        <v>21</v>
      </c>
      <c r="D31" s="23"/>
    </row>
    <row r="32" spans="1:4" s="24" customFormat="1" ht="18" customHeight="1">
      <c r="A32" s="20" t="s">
        <v>37</v>
      </c>
      <c r="B32" s="21" t="s">
        <v>17</v>
      </c>
      <c r="C32" s="22" t="s">
        <v>19</v>
      </c>
      <c r="D32" s="23">
        <f>2837+159526+79642+3+500+4102-95400+5411-2050</f>
        <v>154571</v>
      </c>
    </row>
    <row r="33" spans="1:4" s="24" customFormat="1" ht="15">
      <c r="A33" s="20" t="s">
        <v>39</v>
      </c>
      <c r="B33" s="21" t="s">
        <v>17</v>
      </c>
      <c r="C33" s="22" t="s">
        <v>40</v>
      </c>
      <c r="D33" s="23">
        <f>843+422+148420</f>
        <v>149685</v>
      </c>
    </row>
    <row r="34" spans="1:4" s="24" customFormat="1" ht="15">
      <c r="A34" s="20" t="s">
        <v>41</v>
      </c>
      <c r="B34" s="21" t="s">
        <v>17</v>
      </c>
      <c r="C34" s="22" t="s">
        <v>28</v>
      </c>
      <c r="D34" s="23">
        <f>112456+10087+40000+1541+50088+82962+1195+26467+2466+5000-4631-500-1+7759+300+200</f>
        <v>335389</v>
      </c>
    </row>
    <row r="35" spans="1:4" s="24" customFormat="1" ht="18.75" customHeight="1" hidden="1">
      <c r="A35" s="20" t="s">
        <v>42</v>
      </c>
      <c r="B35" s="21" t="s">
        <v>17</v>
      </c>
      <c r="C35" s="22" t="s">
        <v>30</v>
      </c>
      <c r="D35" s="23"/>
    </row>
    <row r="36" spans="1:4" s="24" customFormat="1" ht="15">
      <c r="A36" s="20" t="s">
        <v>43</v>
      </c>
      <c r="B36" s="21" t="s">
        <v>17</v>
      </c>
      <c r="C36" s="22" t="s">
        <v>44</v>
      </c>
      <c r="D36" s="23">
        <f>5058+325+101+2300+90+1146+7270+318+64</f>
        <v>16672</v>
      </c>
    </row>
    <row r="37" spans="1:4" s="24" customFormat="1" ht="15.75">
      <c r="A37" s="27" t="s">
        <v>45</v>
      </c>
      <c r="B37" s="28" t="s">
        <v>46</v>
      </c>
      <c r="C37" s="29" t="s">
        <v>11</v>
      </c>
      <c r="D37" s="30">
        <f>D38+D40+D39+D41+D42</f>
        <v>477676</v>
      </c>
    </row>
    <row r="38" spans="1:4" s="24" customFormat="1" ht="15">
      <c r="A38" s="20" t="s">
        <v>47</v>
      </c>
      <c r="B38" s="21" t="s">
        <v>46</v>
      </c>
      <c r="C38" s="22" t="s">
        <v>10</v>
      </c>
      <c r="D38" s="23">
        <f>6003+1662+9618+2300-2300+13536+2000+7911+4144+20393-164-83-225-741-1862-807</f>
        <v>61385</v>
      </c>
    </row>
    <row r="39" spans="1:4" s="24" customFormat="1" ht="15">
      <c r="A39" s="20" t="s">
        <v>48</v>
      </c>
      <c r="B39" s="21" t="s">
        <v>46</v>
      </c>
      <c r="C39" s="22" t="s">
        <v>13</v>
      </c>
      <c r="D39" s="23">
        <f>37153+195+9566+9803+5800+10366+7405+27780+3500+8734+40438+8408-170</f>
        <v>168978</v>
      </c>
    </row>
    <row r="40" spans="1:4" s="24" customFormat="1" ht="15">
      <c r="A40" s="20" t="s">
        <v>49</v>
      </c>
      <c r="B40" s="21" t="s">
        <v>46</v>
      </c>
      <c r="C40" s="22" t="s">
        <v>15</v>
      </c>
      <c r="D40" s="23">
        <f>52134+1436+6921+29388+2687-1-500+5636+20000+899+4631+350+550+700+3500+500+500+493-500</f>
        <v>129324</v>
      </c>
    </row>
    <row r="41" spans="1:4" s="24" customFormat="1" ht="30" hidden="1">
      <c r="A41" s="20" t="s">
        <v>50</v>
      </c>
      <c r="B41" s="21" t="s">
        <v>46</v>
      </c>
      <c r="C41" s="22" t="s">
        <v>46</v>
      </c>
      <c r="D41" s="23"/>
    </row>
    <row r="42" spans="1:4" s="24" customFormat="1" ht="30">
      <c r="A42" s="20" t="s">
        <v>50</v>
      </c>
      <c r="B42" s="21" t="s">
        <v>46</v>
      </c>
      <c r="C42" s="22" t="s">
        <v>46</v>
      </c>
      <c r="D42" s="23">
        <f>23126+6651+2820+85000+392</f>
        <v>117989</v>
      </c>
    </row>
    <row r="43" spans="1:4" s="24" customFormat="1" ht="15.75">
      <c r="A43" s="27" t="s">
        <v>51</v>
      </c>
      <c r="B43" s="28" t="s">
        <v>19</v>
      </c>
      <c r="C43" s="29" t="s">
        <v>11</v>
      </c>
      <c r="D43" s="30">
        <f>D44</f>
        <v>26898</v>
      </c>
    </row>
    <row r="44" spans="1:4" s="24" customFormat="1" ht="25.5">
      <c r="A44" s="39" t="s">
        <v>77</v>
      </c>
      <c r="B44" s="21" t="s">
        <v>19</v>
      </c>
      <c r="C44" s="22" t="s">
        <v>15</v>
      </c>
      <c r="D44" s="23">
        <v>26898</v>
      </c>
    </row>
    <row r="45" spans="1:4" s="24" customFormat="1" ht="15.75" hidden="1">
      <c r="A45" s="27"/>
      <c r="B45" s="21"/>
      <c r="C45" s="22"/>
      <c r="D45" s="32"/>
    </row>
    <row r="46" spans="1:4" s="24" customFormat="1" ht="15" hidden="1">
      <c r="A46" s="34"/>
      <c r="B46" s="21"/>
      <c r="C46" s="22"/>
      <c r="D46" s="33"/>
    </row>
    <row r="47" spans="1:4" s="24" customFormat="1" ht="15" hidden="1">
      <c r="A47" s="34"/>
      <c r="B47" s="21"/>
      <c r="C47" s="22"/>
      <c r="D47" s="33"/>
    </row>
    <row r="48" spans="1:4" s="24" customFormat="1" ht="15" hidden="1">
      <c r="A48" s="34"/>
      <c r="B48" s="21"/>
      <c r="C48" s="22"/>
      <c r="D48" s="33"/>
    </row>
    <row r="49" spans="1:4" s="24" customFormat="1" ht="15.75">
      <c r="A49" s="27" t="s">
        <v>52</v>
      </c>
      <c r="B49" s="28" t="s">
        <v>21</v>
      </c>
      <c r="C49" s="29" t="s">
        <v>11</v>
      </c>
      <c r="D49" s="30">
        <f>SUM(D50:D54)</f>
        <v>1372526</v>
      </c>
    </row>
    <row r="50" spans="1:4" s="24" customFormat="1" ht="15">
      <c r="A50" s="20" t="s">
        <v>53</v>
      </c>
      <c r="B50" s="21" t="s">
        <v>21</v>
      </c>
      <c r="C50" s="22" t="s">
        <v>10</v>
      </c>
      <c r="D50" s="23">
        <f>354666+4196+1572+3800+4200+46+90000+3270+2738-1500+1</f>
        <v>462989</v>
      </c>
    </row>
    <row r="51" spans="1:4" s="24" customFormat="1" ht="15">
      <c r="A51" s="20" t="s">
        <v>54</v>
      </c>
      <c r="B51" s="21" t="s">
        <v>21</v>
      </c>
      <c r="C51" s="22" t="s">
        <v>13</v>
      </c>
      <c r="D51" s="23">
        <f>562883+8387-3800+310+146804+1330+2335+150+350+85-150-350+500+38994+200+50+1500+250+200+200+3699+100-1</f>
        <v>764026</v>
      </c>
    </row>
    <row r="52" spans="1:4" s="24" customFormat="1" ht="15">
      <c r="A52" s="20" t="s">
        <v>55</v>
      </c>
      <c r="B52" s="21" t="s">
        <v>21</v>
      </c>
      <c r="C52" s="22" t="s">
        <v>15</v>
      </c>
      <c r="D52" s="23">
        <f>111486+150+150-500</f>
        <v>111286</v>
      </c>
    </row>
    <row r="53" spans="1:4" s="24" customFormat="1" ht="15">
      <c r="A53" s="20" t="s">
        <v>56</v>
      </c>
      <c r="B53" s="21" t="s">
        <v>21</v>
      </c>
      <c r="C53" s="22" t="s">
        <v>21</v>
      </c>
      <c r="D53" s="23">
        <f>14365+4785+133+284+100+55+250+170+150</f>
        <v>20292</v>
      </c>
    </row>
    <row r="54" spans="1:4" s="24" customFormat="1" ht="15">
      <c r="A54" s="20" t="s">
        <v>57</v>
      </c>
      <c r="B54" s="21" t="s">
        <v>21</v>
      </c>
      <c r="C54" s="22" t="s">
        <v>28</v>
      </c>
      <c r="D54" s="23">
        <v>13933</v>
      </c>
    </row>
    <row r="55" spans="1:4" s="24" customFormat="1" ht="15.75">
      <c r="A55" s="27" t="s">
        <v>58</v>
      </c>
      <c r="B55" s="28" t="s">
        <v>40</v>
      </c>
      <c r="C55" s="29" t="s">
        <v>11</v>
      </c>
      <c r="D55" s="30">
        <f>D56+D57</f>
        <v>116454</v>
      </c>
    </row>
    <row r="56" spans="1:4" s="24" customFormat="1" ht="15">
      <c r="A56" s="20" t="s">
        <v>59</v>
      </c>
      <c r="B56" s="21" t="s">
        <v>40</v>
      </c>
      <c r="C56" s="22" t="s">
        <v>10</v>
      </c>
      <c r="D56" s="23">
        <f>105812+5480+3700+258+455-2749+362+205+250+195+1000+150+980</f>
        <v>116098</v>
      </c>
    </row>
    <row r="57" spans="1:4" s="24" customFormat="1" ht="15">
      <c r="A57" s="20" t="s">
        <v>60</v>
      </c>
      <c r="B57" s="21" t="s">
        <v>40</v>
      </c>
      <c r="C57" s="22" t="s">
        <v>17</v>
      </c>
      <c r="D57" s="23">
        <v>356</v>
      </c>
    </row>
    <row r="58" spans="1:4" s="24" customFormat="1" ht="15.75" hidden="1">
      <c r="A58" s="27" t="s">
        <v>61</v>
      </c>
      <c r="B58" s="28" t="s">
        <v>28</v>
      </c>
      <c r="C58" s="29" t="s">
        <v>11</v>
      </c>
      <c r="D58" s="30">
        <f>D59+D60</f>
        <v>0</v>
      </c>
    </row>
    <row r="59" spans="1:4" s="24" customFormat="1" ht="15" hidden="1">
      <c r="A59" s="20" t="s">
        <v>62</v>
      </c>
      <c r="B59" s="21" t="s">
        <v>28</v>
      </c>
      <c r="C59" s="22" t="s">
        <v>13</v>
      </c>
      <c r="D59" s="23"/>
    </row>
    <row r="60" spans="1:4" s="24" customFormat="1" ht="30" hidden="1">
      <c r="A60" s="20" t="s">
        <v>63</v>
      </c>
      <c r="B60" s="21" t="s">
        <v>28</v>
      </c>
      <c r="C60" s="22" t="s">
        <v>30</v>
      </c>
      <c r="D60" s="23"/>
    </row>
    <row r="61" spans="1:4" s="24" customFormat="1" ht="15.75">
      <c r="A61" s="27" t="s">
        <v>64</v>
      </c>
      <c r="B61" s="28" t="s">
        <v>30</v>
      </c>
      <c r="C61" s="29" t="s">
        <v>11</v>
      </c>
      <c r="D61" s="30">
        <f>SUM(D62:D67)</f>
        <v>316897</v>
      </c>
    </row>
    <row r="62" spans="1:4" s="24" customFormat="1" ht="15">
      <c r="A62" s="20" t="s">
        <v>65</v>
      </c>
      <c r="B62" s="21" t="s">
        <v>30</v>
      </c>
      <c r="C62" s="22" t="s">
        <v>10</v>
      </c>
      <c r="D62" s="23">
        <v>3400</v>
      </c>
    </row>
    <row r="63" spans="1:4" s="24" customFormat="1" ht="15" hidden="1">
      <c r="A63" s="20" t="s">
        <v>66</v>
      </c>
      <c r="B63" s="21" t="s">
        <v>30</v>
      </c>
      <c r="C63" s="22" t="s">
        <v>13</v>
      </c>
      <c r="D63" s="23"/>
    </row>
    <row r="64" spans="1:4" s="24" customFormat="1" ht="15">
      <c r="A64" s="20" t="s">
        <v>66</v>
      </c>
      <c r="B64" s="21" t="s">
        <v>30</v>
      </c>
      <c r="C64" s="22" t="s">
        <v>13</v>
      </c>
      <c r="D64" s="23">
        <v>40309</v>
      </c>
    </row>
    <row r="65" spans="1:4" s="24" customFormat="1" ht="15">
      <c r="A65" s="20" t="s">
        <v>67</v>
      </c>
      <c r="B65" s="21" t="s">
        <v>30</v>
      </c>
      <c r="C65" s="22" t="s">
        <v>15</v>
      </c>
      <c r="D65" s="23">
        <f>1240+1771+43160+52274+27479+1000+2727+3427+120+84-1</f>
        <v>133281</v>
      </c>
    </row>
    <row r="66" spans="1:4" s="24" customFormat="1" ht="15">
      <c r="A66" s="20" t="s">
        <v>68</v>
      </c>
      <c r="B66" s="21" t="s">
        <v>30</v>
      </c>
      <c r="C66" s="22" t="s">
        <v>17</v>
      </c>
      <c r="D66" s="23">
        <f>31911+961+94778+575+251+206</f>
        <v>128682</v>
      </c>
    </row>
    <row r="67" spans="1:4" s="24" customFormat="1" ht="15">
      <c r="A67" s="20" t="s">
        <v>69</v>
      </c>
      <c r="B67" s="21" t="s">
        <v>30</v>
      </c>
      <c r="C67" s="22" t="s">
        <v>19</v>
      </c>
      <c r="D67" s="23">
        <f>2529+8292+404</f>
        <v>11225</v>
      </c>
    </row>
    <row r="68" spans="1:4" s="24" customFormat="1" ht="15.75">
      <c r="A68" s="35" t="s">
        <v>70</v>
      </c>
      <c r="B68" s="28" t="s">
        <v>23</v>
      </c>
      <c r="C68" s="29" t="s">
        <v>11</v>
      </c>
      <c r="D68" s="30">
        <f>D69+D70+D71</f>
        <v>200122</v>
      </c>
    </row>
    <row r="69" spans="1:4" s="24" customFormat="1" ht="15">
      <c r="A69" s="36" t="s">
        <v>71</v>
      </c>
      <c r="B69" s="21" t="s">
        <v>23</v>
      </c>
      <c r="C69" s="22" t="s">
        <v>13</v>
      </c>
      <c r="D69" s="23">
        <f>67782+45256+56395+1100+4+2927+1537+655+300+60+100+3500+10295+300+1</f>
        <v>190212</v>
      </c>
    </row>
    <row r="70" spans="1:4" s="24" customFormat="1" ht="15">
      <c r="A70" s="36" t="s">
        <v>72</v>
      </c>
      <c r="B70" s="21" t="s">
        <v>23</v>
      </c>
      <c r="C70" s="22" t="s">
        <v>15</v>
      </c>
      <c r="D70" s="23">
        <v>9910</v>
      </c>
    </row>
    <row r="71" spans="1:4" s="24" customFormat="1" ht="30" hidden="1">
      <c r="A71" s="36" t="s">
        <v>73</v>
      </c>
      <c r="B71" s="21" t="s">
        <v>23</v>
      </c>
      <c r="C71" s="22" t="s">
        <v>46</v>
      </c>
      <c r="D71" s="23"/>
    </row>
    <row r="72" spans="1:4" s="24" customFormat="1" ht="31.5" hidden="1">
      <c r="A72" s="35" t="s">
        <v>74</v>
      </c>
      <c r="B72" s="28" t="s">
        <v>25</v>
      </c>
      <c r="C72" s="29" t="s">
        <v>11</v>
      </c>
      <c r="D72" s="30">
        <f>D73</f>
        <v>0</v>
      </c>
    </row>
    <row r="73" spans="1:4" s="24" customFormat="1" ht="30" hidden="1">
      <c r="A73" s="36" t="s">
        <v>75</v>
      </c>
      <c r="B73" s="21" t="s">
        <v>25</v>
      </c>
      <c r="C73" s="22" t="s">
        <v>10</v>
      </c>
      <c r="D73" s="23"/>
    </row>
    <row r="74" spans="1:4" s="24" customFormat="1" ht="15.75">
      <c r="A74" s="35" t="s">
        <v>76</v>
      </c>
      <c r="B74" s="27"/>
      <c r="C74" s="27"/>
      <c r="D74" s="37">
        <f>D13+D22+D27+D37+D43+D45+D49+D55+D61+D68+D73+1+1</f>
        <v>3349597.2</v>
      </c>
    </row>
  </sheetData>
  <sheetProtection selectLockedCells="1" selectUnlockedCells="1"/>
  <mergeCells count="2">
    <mergeCell ref="A8:D8"/>
    <mergeCell ref="A9:D9"/>
  </mergeCells>
  <printOptions/>
  <pageMargins left="1.18125" right="0.39375" top="0.7875" bottom="0.5902777777777778" header="0.5118055555555555" footer="0.5118055555555555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2019-06-11T10:02:51Z</cp:lastPrinted>
  <dcterms:modified xsi:type="dcterms:W3CDTF">2019-08-30T11:14:47Z</dcterms:modified>
  <cp:category/>
  <cp:version/>
  <cp:contentType/>
  <cp:contentStatus/>
</cp:coreProperties>
</file>