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Лист1" sheetId="1" r:id="rId1"/>
  </sheets>
  <definedNames>
    <definedName name="Z_1470B851_49C4_48DC_837D_91169A954105_.wvu.PrintTitles" localSheetId="0" hidden="1">'Лист1'!$16:$16</definedName>
    <definedName name="Z_1470B851_49C4_48DC_837D_91169A954105_.wvu.Rows" localSheetId="0" hidden="1">'Лист1'!#REF!,'Лист1'!#REF!,'Лист1'!#REF!,'Лист1'!#REF!</definedName>
    <definedName name="Z_1F8BD84D_201B_48B3_BE3F_9071B5E98944_.wvu.PrintTitles" localSheetId="0" hidden="1">'Лист1'!$16:$16</definedName>
    <definedName name="Z_1F8BD84D_201B_48B3_BE3F_9071B5E98944_.wvu.Rows" localSheetId="0" hidden="1">'Лист1'!#REF!,'Лист1'!#REF!,'Лист1'!#REF!,'Лист1'!#REF!,'Лист1'!#REF!,'Лист1'!#REF!,'Лист1'!#REF!,'Лист1'!#REF!</definedName>
    <definedName name="Z_5248A424_6107_4750_B73B_A989347632CF_.wvu.Rows" localSheetId="0" hidden="1">'Лист1'!#REF!,'Лист1'!#REF!</definedName>
    <definedName name="_xlnm.Print_Titles" localSheetId="0">'Лист1'!$16:$17</definedName>
    <definedName name="_xlnm.Print_Area" localSheetId="0">'Лист1'!$A$1:$Y$788</definedName>
  </definedNames>
  <calcPr fullCalcOnLoad="1"/>
</workbook>
</file>

<file path=xl/sharedStrings.xml><?xml version="1.0" encoding="utf-8"?>
<sst xmlns="http://schemas.openxmlformats.org/spreadsheetml/2006/main" count="3228" uniqueCount="548">
  <si>
    <t>01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</si>
  <si>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</si>
  <si>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</si>
  <si>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02</t>
  </si>
  <si>
    <t>021</t>
  </si>
  <si>
    <t>Рз</t>
  </si>
  <si>
    <t>Пр</t>
  </si>
  <si>
    <t>ЦСР</t>
  </si>
  <si>
    <t>ВР</t>
  </si>
  <si>
    <t>Наименование  расходов</t>
  </si>
  <si>
    <t>Резервные фонды</t>
  </si>
  <si>
    <t>12</t>
  </si>
  <si>
    <t>03</t>
  </si>
  <si>
    <t>022</t>
  </si>
  <si>
    <t>023</t>
  </si>
  <si>
    <t>043</t>
  </si>
  <si>
    <t>07</t>
  </si>
  <si>
    <t>00</t>
  </si>
  <si>
    <t>Общее образование</t>
  </si>
  <si>
    <t>Другие вопросы в области образования</t>
  </si>
  <si>
    <t>09</t>
  </si>
  <si>
    <t>08</t>
  </si>
  <si>
    <t xml:space="preserve">Культура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</si>
  <si>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</si>
  <si>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</si>
  <si>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</si>
  <si>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14</t>
  </si>
  <si>
    <t>Выполнение других обязательств государства</t>
  </si>
  <si>
    <t>05</t>
  </si>
  <si>
    <t>Жилищное хозяйство</t>
  </si>
  <si>
    <t>Коммунальное хозяйство</t>
  </si>
  <si>
    <t>Благоустройство</t>
  </si>
  <si>
    <t>Лесное хозяйство</t>
  </si>
  <si>
    <t>Транспорт</t>
  </si>
  <si>
    <t>041</t>
  </si>
  <si>
    <t>Другие вопросы в области национальной экономики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</si>
  <si>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</si>
  <si>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</si>
  <si>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</si>
  <si>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</si>
  <si>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Дошкольное образование</t>
  </si>
  <si>
    <t>11</t>
  </si>
  <si>
    <t>Другие вопросы в области жилищно-коммунального хозяйства</t>
  </si>
  <si>
    <t>к решению</t>
  </si>
  <si>
    <t>Ишимской городской Думы</t>
  </si>
  <si>
    <t>НАЦИОНАЛЬНАЯ ЭКОНОМИКА</t>
  </si>
  <si>
    <t>Социальное обслуживание населения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</si>
  <si>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</si>
  <si>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</si>
  <si>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</si>
  <si>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ДЕПАРТАМЕНТ ГОРОДСКОГО ХОЗЯЙСТВА АДМИНИСТРАЦИИ ГОРОДА ИШИМА</t>
  </si>
  <si>
    <t>ЖИЛИЩНО-КОММУНАЛЬНОЕ ХОЗЯЙСТВО</t>
  </si>
  <si>
    <t>ОБРАЗОВАНИЕ</t>
  </si>
  <si>
    <t>ДЕПАРТАМЕНТ ИМУЩЕСТВЕННЫХ ОТНОШЕНИЙ И ЗЕМЕЛЬНЫХ РЕСУРСОВ АДМИНИСТРАЦИИ ГОРОДА ИШИМА</t>
  </si>
  <si>
    <t>КОМИТЕТ ФИНАНСОВ АДМИНИСТРАЦИИ ГОРОДА ИШИМА</t>
  </si>
  <si>
    <t>Массовый спорт</t>
  </si>
  <si>
    <t>ФИЗИЧЕСКАЯ КУЛЬТУРА И СПОРТ</t>
  </si>
  <si>
    <t>13</t>
  </si>
  <si>
    <t>ДЕПАРТАМЕНТ ПО СОЦИАЛЬНЫМ ВОПРОСАМ АДМИНИСТРАЦИИ ГОРОДА ИШИМА</t>
  </si>
  <si>
    <t>Другие вопросы в области национальной безопасности и правоохранительной деятельности</t>
  </si>
  <si>
    <t xml:space="preserve">   </t>
  </si>
  <si>
    <t>МКУ АДМИНИСТРАЦИЯ ГОРОДА ИШИМА</t>
  </si>
  <si>
    <t>МКУ ИШИМСКАЯ ГОРОДСКАЯ ДУМА</t>
  </si>
  <si>
    <t>Главный
распорядитель</t>
  </si>
  <si>
    <t>Обеспечение деятельности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</si>
  <si>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</si>
  <si>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</si>
  <si>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Создание и организация деятельности административных комиссий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</si>
  <si>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</si>
  <si>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Резервный фонд администрации города Ишима</t>
  </si>
  <si>
    <t>800</t>
  </si>
  <si>
    <t>74 0 7030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</si>
  <si>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спорта, социальной и молодежной политики</t>
  </si>
  <si>
    <t>600</t>
  </si>
  <si>
    <t>74 0 1931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</si>
  <si>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</si>
  <si>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Мероприятия в области охраны, восстановления и использования лесов в рамках программы по развитию жилищно-коммунального хозяйства</t>
  </si>
  <si>
    <t>81 0 7362</t>
  </si>
  <si>
    <t>Проектно-изыскательские работы в рамках реализации программы дорожного строительства</t>
  </si>
  <si>
    <t>Социальное обеспечение и иные выплаты населению</t>
  </si>
  <si>
    <t>Присвоение спортивных разрядов в рамках реализации программы по развитию спорта, социальной и молодежной политики</t>
  </si>
  <si>
    <t>74 0 1938</t>
  </si>
  <si>
    <t>200</t>
  </si>
  <si>
    <t>100</t>
  </si>
  <si>
    <t>Предоставление мер социальной поддержки отдельным категориям граждан</t>
  </si>
  <si>
    <t>300</t>
  </si>
  <si>
    <t>75 0 7214</t>
  </si>
  <si>
    <t>Распоряжение муниципальным имуществом в рамках реализации программы по развитию в области управления и распоряжения муниципальной собственностью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</si>
  <si>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</si>
  <si>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</si>
  <si>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111</t>
  </si>
  <si>
    <t>Водное хозяйство</t>
  </si>
  <si>
    <t>06</t>
  </si>
  <si>
    <t>Текущее содержание и текущий ремонт гидротехнических сооружений в рамках реализации программы по развитию жилищно-коммунального хозяйства</t>
  </si>
  <si>
    <t xml:space="preserve">КУЛЬТУРА, КИНЕМАТОГРАФИЯ </t>
  </si>
  <si>
    <t>Дорожное хозяйство (дорожные фонды)</t>
  </si>
  <si>
    <t>Другие вопросы в области культуры, кинематографии</t>
  </si>
  <si>
    <t xml:space="preserve">Физическая культура </t>
  </si>
  <si>
    <t>Социальная поддержка отдельных категорий граждан по обеспечению жильем</t>
  </si>
  <si>
    <t>99 0 00 74000</t>
  </si>
  <si>
    <t>Социальные выплаты гражданам, кроме публичных нормативных социальных выплат</t>
  </si>
  <si>
    <t>320</t>
  </si>
  <si>
    <t>120</t>
  </si>
  <si>
    <t>240</t>
  </si>
  <si>
    <t>Расходы на выплаты персоналу казенных учреждений</t>
  </si>
  <si>
    <t>76 0 01 70300</t>
  </si>
  <si>
    <t>110</t>
  </si>
  <si>
    <t>99 0 00 70100</t>
  </si>
  <si>
    <t>Иные закупки товаров, работ и услуг для обеспечения государственных(муниципальных)нужд</t>
  </si>
  <si>
    <t>Уплата налогов, сборов и иных платежей</t>
  </si>
  <si>
    <t>77 0 00 00000</t>
  </si>
  <si>
    <t>77 0 01 00000</t>
  </si>
  <si>
    <t>77 0 01 70300</t>
  </si>
  <si>
    <t xml:space="preserve">Расходы на выплаты персоналу казенных учреждений </t>
  </si>
  <si>
    <t>82 0 00 00000</t>
  </si>
  <si>
    <t>82 0 01 00000</t>
  </si>
  <si>
    <t xml:space="preserve">82 0 01 70300 </t>
  </si>
  <si>
    <t>82 0 01 70300</t>
  </si>
  <si>
    <t>99 0 00 00000</t>
  </si>
  <si>
    <t>99 0 00 19120</t>
  </si>
  <si>
    <t>Мероприятие "Обеспечение деятельности подведомственных учреждений в части регулирования земельных отношений"</t>
  </si>
  <si>
    <t>Мероприятие "Обеспечение деятельности подведомственных учреждений в части управления муниципальным имуществом"</t>
  </si>
  <si>
    <t>75 0 00 00000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</si>
  <si>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</si>
  <si>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</si>
  <si>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</si>
  <si>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Субсидии автономным учреждениям</t>
  </si>
  <si>
    <t>75 0 02 72120</t>
  </si>
  <si>
    <t>75 0 02 00000</t>
  </si>
  <si>
    <t>Мероприятие "Демонстрация для населения музейных выставок, обеспечение их сменяемости, формирование музейных коллекций"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</si>
  <si>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</si>
  <si>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</si>
  <si>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75 0 04 00000</t>
  </si>
  <si>
    <t>75 0 04 72140</t>
  </si>
  <si>
    <t>75 0 05 00000</t>
  </si>
  <si>
    <t>75 0 05 70300</t>
  </si>
  <si>
    <t>75 0 03 72130</t>
  </si>
  <si>
    <t>Мероприятие "Оказание населению услуг по дополнительному образованию детей"</t>
  </si>
  <si>
    <t>73 0 01 00000</t>
  </si>
  <si>
    <t>73 0 01 19250</t>
  </si>
  <si>
    <t>73 0 02 00000</t>
  </si>
  <si>
    <t>73 0 07 00000</t>
  </si>
  <si>
    <t>73 0 07 70300</t>
  </si>
  <si>
    <t>73 0 15 00000</t>
  </si>
  <si>
    <t>73 0 15 70300</t>
  </si>
  <si>
    <t>73 0 16 00000</t>
  </si>
  <si>
    <t>73 0 16 70300</t>
  </si>
  <si>
    <t>73 0 04 19270</t>
  </si>
  <si>
    <t>73 0 04 00000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</si>
  <si>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</si>
  <si>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</si>
  <si>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</si>
  <si>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</si>
  <si>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</si>
  <si>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</si>
  <si>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</si>
  <si>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89 0 03 70500</t>
  </si>
  <si>
    <t>89 0 03 00000</t>
  </si>
  <si>
    <t>73 0 05 19410</t>
  </si>
  <si>
    <t>73 0 05 00000</t>
  </si>
  <si>
    <t>73 0 12 00000</t>
  </si>
  <si>
    <t>73 0 12 19420</t>
  </si>
  <si>
    <t>630</t>
  </si>
  <si>
    <t>Субсидии некоммерческим организациям (за исключением муниципальных учреждений)</t>
  </si>
  <si>
    <t xml:space="preserve">73 0 11 00000  </t>
  </si>
  <si>
    <t>73 0 11 71968</t>
  </si>
  <si>
    <t>73 0 09 00000</t>
  </si>
  <si>
    <t>73 0 09 70300</t>
  </si>
  <si>
    <t>73 0 13 00000</t>
  </si>
  <si>
    <t>73 0 13 70300</t>
  </si>
  <si>
    <t>Муниципальная программа "Основные направления развития спорта, социальной и молодежной политики города Ишима на 2016-2018 г."</t>
  </si>
  <si>
    <t>74 0 00 00000</t>
  </si>
  <si>
    <t>74 0 09 00000</t>
  </si>
  <si>
    <t>74 0 09 19320</t>
  </si>
  <si>
    <t>620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</si>
  <si>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</si>
  <si>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</si>
  <si>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</si>
  <si>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</si>
  <si>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</si>
  <si>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</si>
  <si>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74 0 08 00000</t>
  </si>
  <si>
    <t>74 0 08 70300</t>
  </si>
  <si>
    <t>Мероприятие "Организация отдыха детей в каникулярное время"</t>
  </si>
  <si>
    <t>73 0 10 00000</t>
  </si>
  <si>
    <t>73 0 10 70300</t>
  </si>
  <si>
    <t>74 0 06 00000</t>
  </si>
  <si>
    <t>74 0 06 70300</t>
  </si>
  <si>
    <t>73 0 14 00000</t>
  </si>
  <si>
    <t>73 0 14 70300</t>
  </si>
  <si>
    <t>74 0 04 00000</t>
  </si>
  <si>
    <t>73 0 00 00000</t>
  </si>
  <si>
    <t>Мероприятие "Оказание услуг в сфере молодежной политики"</t>
  </si>
  <si>
    <t>74 0 04 70300</t>
  </si>
  <si>
    <t>73 0 03 00000</t>
  </si>
  <si>
    <t>73 0 03 19370</t>
  </si>
  <si>
    <t>Иные закупки товаров, работ и услуг для обеспечения государственных (муниципальных)нужд</t>
  </si>
  <si>
    <t>99 0 00 70102</t>
  </si>
  <si>
    <t xml:space="preserve">Расходы на выплаты персоналу государственных (муниципальных) органов </t>
  </si>
  <si>
    <t xml:space="preserve">99 0 00 70200 </t>
  </si>
  <si>
    <t>Расходы на выплаты персоналу государственных (муниципальных) органов</t>
  </si>
  <si>
    <t>88 0 03 70100</t>
  </si>
  <si>
    <t>99 0 00 70110</t>
  </si>
  <si>
    <t>73 0 02 71969</t>
  </si>
  <si>
    <t>Мероприятие"Оформление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</si>
  <si>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t>77 0 04 00000</t>
  </si>
  <si>
    <t>77 0 04 71750</t>
  </si>
  <si>
    <t>99 0 00 71904</t>
  </si>
  <si>
    <t>99 0 00 71907</t>
  </si>
  <si>
    <t>99 0 00 70700</t>
  </si>
  <si>
    <t>870</t>
  </si>
  <si>
    <t>Резервные средства</t>
  </si>
  <si>
    <t>Функционирование  высшего должностного лица субъекта Российской Федерации и муниципального образования</t>
  </si>
  <si>
    <t>79 0 00 00000</t>
  </si>
  <si>
    <t>Реализация государственных функций, связанных с общегосударственным управлением</t>
  </si>
  <si>
    <t>Муниципальная программа "Развитие муниципальной службы в городе Ишиме"</t>
  </si>
  <si>
    <t>Мероприятие "Организация проведения повышения квалификации муниципальных служащих"</t>
  </si>
  <si>
    <t>Муниципальная программа "Развитие потребительского рынка и предпринимательства на территории города Ишима"</t>
  </si>
  <si>
    <t>78 0 00 00000</t>
  </si>
  <si>
    <t>Мероприятие "Выполнение полномочий в области торговой деятельности"</t>
  </si>
  <si>
    <t>78 0 01 00000</t>
  </si>
  <si>
    <t>78 0 01 71914</t>
  </si>
  <si>
    <t xml:space="preserve">99 0 00 00000 </t>
  </si>
  <si>
    <t>850</t>
  </si>
  <si>
    <t>Муниципальная программа "Основные направления развития транспортных услуг в городе Ишиме"</t>
  </si>
  <si>
    <t xml:space="preserve">77 0 05 00000 </t>
  </si>
  <si>
    <t>77 0 05 71910</t>
  </si>
  <si>
    <t>73 0 06 00000</t>
  </si>
  <si>
    <t>73 0 06 19280</t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</si>
  <si>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</si>
  <si>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Мероприятие "Расходы на руководство и управление в сфере установленных полномочий"</t>
  </si>
  <si>
    <t>76 0 01 00000</t>
  </si>
  <si>
    <t>76 0 00 00000</t>
  </si>
  <si>
    <t>Мероприятие "Обеспечение выполнения первичных мер пожарной безопасности"</t>
  </si>
  <si>
    <t xml:space="preserve"> Иные закупки  товаров, работ и услуг для обеспечения государственных (муниципальных) нужд</t>
  </si>
  <si>
    <t>72 0 06 00000</t>
  </si>
  <si>
    <t>72 0 06 70460</t>
  </si>
  <si>
    <t>72 0 00 00000</t>
  </si>
  <si>
    <t>72 0 12 77110</t>
  </si>
  <si>
    <t>Расходы на  выплаты  персоналу  казенных учреждений</t>
  </si>
  <si>
    <t>71 0 00 00000</t>
  </si>
  <si>
    <t>71 0  06 00000</t>
  </si>
  <si>
    <t>71 0  05 00000</t>
  </si>
  <si>
    <t>71 0  05 73520</t>
  </si>
  <si>
    <t>Муниципальная программа "Основные направления  развития транспортных услуг в  городе Ишиме "</t>
  </si>
  <si>
    <t>72 0 13 00000</t>
  </si>
  <si>
    <t>72 0 13 73600</t>
  </si>
  <si>
    <t>72 0 14 00000</t>
  </si>
  <si>
    <t>72 0 14 73700</t>
  </si>
  <si>
    <t>72 0 15 00000</t>
  </si>
  <si>
    <t>72 0 16 00000</t>
  </si>
  <si>
    <t>72 0 01 00000</t>
  </si>
  <si>
    <t>72 0 01 71924</t>
  </si>
  <si>
    <t>72 0 02 75000</t>
  </si>
  <si>
    <t>72 0 03 00000</t>
  </si>
  <si>
    <t>Мероприятие" Транспортировка тел из общественных мест в места проведения  судебно- медицинской экспертизы и предпохоронного содержания"</t>
  </si>
  <si>
    <t xml:space="preserve">Мероприятие" 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</si>
  <si>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72 0 22 00000</t>
  </si>
  <si>
    <t>72 0 22 71710</t>
  </si>
  <si>
    <t>72 0 04 00000</t>
  </si>
  <si>
    <t>72 0 04 75220</t>
  </si>
  <si>
    <t>72 0 07 00000</t>
  </si>
  <si>
    <t>72 0 07 76020</t>
  </si>
  <si>
    <t>72 0 08 00000</t>
  </si>
  <si>
    <t>72 0 08 76030</t>
  </si>
  <si>
    <t>72 0 09 00000</t>
  </si>
  <si>
    <t>72 0 09 76040</t>
  </si>
  <si>
    <t>72 0 10 00000</t>
  </si>
  <si>
    <t>72 0 10 76050</t>
  </si>
  <si>
    <t>72 0 11 00000</t>
  </si>
  <si>
    <t>72 0 23 00000</t>
  </si>
  <si>
    <t>72 0 23  70300</t>
  </si>
  <si>
    <t>Социальные выплаты гражданам , кроме публичных нормативных социальных выплат</t>
  </si>
  <si>
    <t>71 0 07 00000</t>
  </si>
  <si>
    <t xml:space="preserve">71 0  07 19360 </t>
  </si>
  <si>
    <t>71 0 08 00000</t>
  </si>
  <si>
    <t>71 0 08 75350</t>
  </si>
  <si>
    <t>72 0 17 00000</t>
  </si>
  <si>
    <t>72 0 17 19340</t>
  </si>
  <si>
    <t>72 0 18 00000</t>
  </si>
  <si>
    <t>72 0  18 19340</t>
  </si>
  <si>
    <t>72 0 21 00000</t>
  </si>
  <si>
    <t>72 0 21 19330</t>
  </si>
  <si>
    <r>
      <t xml:space="preserve">99 0 </t>
    </r>
    <r>
      <rPr>
        <sz val="10"/>
        <rFont val="Arial Cyr"/>
        <family val="0"/>
      </rPr>
      <t>00 00000</t>
    </r>
  </si>
  <si>
    <t>Мероприятия "Обеспечение государственных гарантий реализации прав на получение общедоступного и бесплатного дошкольного образования"</t>
  </si>
  <si>
    <t>Мероприятия "Организация работы образовательных организаций по повышению заработной платы медицинским работникам"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</si>
  <si>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 xml:space="preserve">е </t>
    </r>
    <r>
      <rPr>
        <sz val="10"/>
        <rFont val="Arial"/>
        <family val="2"/>
      </rPr>
      <t>"Оказание населению услуг по дополнительному образованию детей"</t>
    </r>
  </si>
  <si>
    <t>71 0  06 71920</t>
  </si>
  <si>
    <r>
      <t xml:space="preserve">88 0 </t>
    </r>
    <r>
      <rPr>
        <sz val="10"/>
        <rFont val="Arial Cyr"/>
        <family val="0"/>
      </rPr>
      <t>00 00000</t>
    </r>
  </si>
  <si>
    <r>
      <t xml:space="preserve">88 0 </t>
    </r>
    <r>
      <rPr>
        <sz val="10"/>
        <rFont val="Arial Cyr"/>
        <family val="0"/>
      </rPr>
      <t>03 00000</t>
    </r>
  </si>
  <si>
    <r>
      <t xml:space="preserve">88 0 </t>
    </r>
    <r>
      <rPr>
        <sz val="10"/>
        <rFont val="Arial Cyr"/>
        <family val="0"/>
      </rPr>
      <t>03 70100</t>
    </r>
  </si>
  <si>
    <r>
      <t xml:space="preserve">71 0 </t>
    </r>
    <r>
      <rPr>
        <sz val="10"/>
        <rFont val="Arial Cyr"/>
        <family val="0"/>
      </rPr>
      <t>00 00000</t>
    </r>
  </si>
  <si>
    <r>
      <t xml:space="preserve">71 0 </t>
    </r>
    <r>
      <rPr>
        <sz val="10"/>
        <rFont val="Arial Cyr"/>
        <family val="0"/>
      </rPr>
      <t>02 00000</t>
    </r>
  </si>
  <si>
    <r>
      <t xml:space="preserve">71 0 </t>
    </r>
    <r>
      <rPr>
        <sz val="10"/>
        <rFont val="Arial Cyr"/>
        <family val="0"/>
      </rPr>
      <t>02 71922</t>
    </r>
  </si>
  <si>
    <t>Муниципальная программа "Основные направления   развития жилищно- коммунального хозяйства "</t>
  </si>
  <si>
    <t>Мероприятие " Текущее содержание и  ремонт гидротехнических сооружений"</t>
  </si>
  <si>
    <t xml:space="preserve">Мероприятие: Регулирование тарифов на перевозку пассажиров и багажа автомобильным транспортом в городском  сообщении" </t>
  </si>
  <si>
    <t>Мероприятие:" Транспортные услуги и организация транспортного обслуживания"</t>
  </si>
  <si>
    <t>Мероприятие "Выполнение работ по текущему содержанию улично- дорожной сети "</t>
  </si>
  <si>
    <t>Мероприятие "Содержание дорог местного значения за счет средств  дорожного фонда"</t>
  </si>
  <si>
    <t>Муниципальная программа "Основные направления развития в области управления и распоряжения муниципальной собственностью города Ишима "</t>
  </si>
  <si>
    <t>Муниципальная программа "Основные направления развития земельных отношений города Ишима "</t>
  </si>
  <si>
    <t xml:space="preserve">Муниципальная программа "Основные направления развития системы образования города Ишима" </t>
  </si>
  <si>
    <t>Муниципальная программа "Основные направления развития спорта, социальной и молодёжной политики города Ишима"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</si>
  <si>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</si>
  <si>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Мероприятие "Ведение информационной системы обеспечения градостроительной деятельности"</t>
  </si>
  <si>
    <t xml:space="preserve">Мероприятие "Социальная поддержка отдельных категорий граждан в отношении газификации жилых помещений" </t>
  </si>
  <si>
    <t>Мероприятие"Организация использования, охраны, защиты городских лесов "</t>
  </si>
  <si>
    <t>Мероприятие" Капитальный ремонт и ремонт автомобильных дорог общего пользования местного значения"</t>
  </si>
  <si>
    <t xml:space="preserve">Мероприятие "Социальная поддержка отдельных категорий граждан в отношении проезда на транспорте" </t>
  </si>
  <si>
    <t>Мероприятие"Обеспечение предоставления гражданам субсидий на оплату жилого помещения и коммунальных услуг"</t>
  </si>
  <si>
    <t>99</t>
  </si>
  <si>
    <t>УСЛОВНО УТВЕРЖДЕННЫЕ РАСХОДЫ</t>
  </si>
  <si>
    <t>Условно утвержденные расходы</t>
  </si>
  <si>
    <t>72 0 03 96160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</si>
  <si>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</si>
  <si>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Мероприятие"  Осуществление  контроля  за соблюдением юридическими лицами и индивидуальными  предпринимателями требований  по перевозке пассажиров  и багажа  легковым такси"</t>
  </si>
  <si>
    <t>Приложение 16</t>
  </si>
  <si>
    <t>Ведомственная структура расходов бюджета города</t>
  </si>
  <si>
    <t xml:space="preserve"> по главным распорядителям бюджетных средств, разделам, подразделам,</t>
  </si>
  <si>
    <t>целевым статьям (муниципальным программам и</t>
  </si>
  <si>
    <t>непрограммным направлениям деятельности), группам и подгруппам</t>
  </si>
  <si>
    <t xml:space="preserve">видов расходов классификации расходов бюджета города </t>
  </si>
  <si>
    <t xml:space="preserve"> (тыс. руб.)</t>
  </si>
  <si>
    <t>72 0 15  73710</t>
  </si>
  <si>
    <t>Мероприятие "Организация социального обслуживания"</t>
  </si>
  <si>
    <t>ВСЕГО расходов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</si>
  <si>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</si>
  <si>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</si>
  <si>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99 0 00 99990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</si>
  <si>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</si>
  <si>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</si>
  <si>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</si>
  <si>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73 0 17 00000</t>
  </si>
  <si>
    <t xml:space="preserve"> </t>
  </si>
  <si>
    <t>73 0 17 19400</t>
  </si>
  <si>
    <t>Плановый период</t>
  </si>
  <si>
    <t>Дополнительное образование детей</t>
  </si>
  <si>
    <t>Молодёжная политика</t>
  </si>
  <si>
    <t>99 0 00 59300</t>
  </si>
  <si>
    <t>Другие вопросы в области социальной политики</t>
  </si>
  <si>
    <t>Муниципальная программа 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</si>
  <si>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 xml:space="preserve">Уплата налогов, сборов и иных  платежей </t>
  </si>
  <si>
    <t>Уплата налогов, сборов и иных  платежей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</si>
  <si>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</si>
  <si>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</si>
  <si>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Мероприятие "Озеленение территории города"</t>
  </si>
  <si>
    <t xml:space="preserve">Мероприятие" Предоставление гражданам  субсидий на оплату жилого помещения и коммунальных услуг" </t>
  </si>
  <si>
    <t xml:space="preserve">Обеспечение деятельности органов местного самоуправления </t>
  </si>
  <si>
    <t xml:space="preserve">Формирование торгового реестра Тюменской области </t>
  </si>
  <si>
    <t xml:space="preserve">Обеспечение первичных мер пожарной безопасности </t>
  </si>
  <si>
    <t>76 0 03 00000</t>
  </si>
  <si>
    <t>76 0 03 73010</t>
  </si>
  <si>
    <r>
      <t xml:space="preserve">76 0 </t>
    </r>
    <r>
      <rPr>
        <sz val="10"/>
        <rFont val="Arial Cyr"/>
        <family val="0"/>
      </rPr>
      <t>03 73010</t>
    </r>
  </si>
  <si>
    <t xml:space="preserve">Создание и организация деятельности комиссий по делам несовершеннолетних и защите их прав 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</si>
  <si>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</si>
  <si>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t xml:space="preserve">Обеспечение государственных гарантий реализации прав на получение общедоступного и бесплатного дошкольного образования 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</si>
  <si>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</si>
  <si>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</si>
  <si>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"Содержание помещений, находящихся в муниципальной собственности, в которых размещаются образовательные учреждения" </t>
    </r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</si>
  <si>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 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</si>
  <si>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</si>
  <si>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Обеспечение мероприятий по организации питания обучающихся в муниципальных общеобразовательных организациях"</t>
    </r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</si>
  <si>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</si>
  <si>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</si>
  <si>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</t>
    </r>
    <r>
      <rPr>
        <sz val="10"/>
        <rFont val="Arial"/>
        <family val="2"/>
      </rPr>
      <t xml:space="preserve"> "Осуществление подвоза учащихся" </t>
    </r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</si>
  <si>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</si>
  <si>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>Муниципальная программа "Основные направления развития культурной деятельности в городе Ишиме"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</si>
  <si>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</si>
  <si>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>Муниципальная программа "Основные направления развития системы образования города Ишима"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</si>
  <si>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</si>
  <si>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совершенствование механизмов управления образовательным процессом"  </t>
  </si>
  <si>
    <t xml:space="preserve">Организация библиотечного обслуживания населения 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</si>
  <si>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</si>
  <si>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 </t>
  </si>
  <si>
    <t xml:space="preserve">Мероприятия в сфере культуры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</si>
  <si>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</si>
  <si>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
</t>
  </si>
  <si>
    <t>Организация социального обслуживания</t>
  </si>
  <si>
    <t xml:space="preserve">Создание условий для деятельности добровольных формирований населения по охране общественного порядка </t>
  </si>
  <si>
    <t>Мероприятие "Обеспечение безопасности людей на водных объектах"</t>
  </si>
  <si>
    <t>76 0 02 00000</t>
  </si>
  <si>
    <t>76 0 02 70300</t>
  </si>
  <si>
    <t>мероприятия по повышению  безопасности  дорожного движения</t>
  </si>
  <si>
    <t>Мероприятие "Реализация всероссийского физкультурно-спортивного комплекса "Готов к труду и обороне (ГТО)"</t>
  </si>
  <si>
    <t>Физкультурно-оздоровительная работа и спортивные мероприятия</t>
  </si>
  <si>
    <t>74 0 02 00000</t>
  </si>
  <si>
    <t>74 0 02 70320</t>
  </si>
  <si>
    <t>72 0 25  73720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</si>
  <si>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</si>
  <si>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№143-ФЗ "Об актах гражданского состояния"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</t>
  </si>
  <si>
    <t>99 0 00 59310</t>
  </si>
  <si>
    <t xml:space="preserve">Содержание автомобильных дорог </t>
  </si>
  <si>
    <t>Содержание автомобильных дорог  за счет средств дорожного фонда</t>
  </si>
  <si>
    <t xml:space="preserve">Капитальный ремонт и ремонт автомобильных дорог </t>
  </si>
  <si>
    <t xml:space="preserve">Ведение информационной системы обеспечения градостроительной деятельности 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</si>
  <si>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</si>
  <si>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</si>
  <si>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</si>
  <si>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 xml:space="preserve">Уличное освещение </t>
  </si>
  <si>
    <t xml:space="preserve">Озеленение </t>
  </si>
  <si>
    <t xml:space="preserve">Организация и содержание мест захоронения </t>
  </si>
  <si>
    <t xml:space="preserve">Социальная поддержка отдельных категорий граждан в отношении проезда на транспорте </t>
  </si>
  <si>
    <t xml:space="preserve">Обеспечение равной доступности услуг общественного транспорта для отдельных категорий граждан </t>
  </si>
  <si>
    <t xml:space="preserve">Предоставление гражданам субсидий на оплату жилого помещения и коммунальных услуг </t>
  </si>
  <si>
    <t xml:space="preserve">Социальная поддержка отдельных категорий граждан в отношении газификации жилых помещений </t>
  </si>
  <si>
    <t>Государственная регистрация актов гражданского состояния</t>
  </si>
  <si>
    <t>99 0 00 19430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</si>
  <si>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</si>
  <si>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</si>
  <si>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99 0 00 70020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</si>
  <si>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</si>
  <si>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</si>
  <si>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</si>
  <si>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Мероприятие "Организация  содержание мест захоронения"</t>
  </si>
  <si>
    <t>Специальные расходы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</si>
  <si>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</si>
  <si>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оказанию логопедической помощи"</t>
    </r>
  </si>
  <si>
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</si>
  <si>
    <t xml:space="preserve"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 </t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</si>
  <si>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</si>
  <si>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</si>
  <si>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</si>
  <si>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</si>
  <si>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Муниципальная программа "Основные направления развития спорта, социальной и молодежной политики города Ишима"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</si>
  <si>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</si>
  <si>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 xml:space="preserve">Расходы связанные с присвоением спортивных разрядов, квалификационных категорий 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</si>
  <si>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</si>
  <si>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Мероприятие "Организация работ по проведению капитального ремонта жилищного фонда Тюменской области "</t>
  </si>
  <si>
    <t>Мероприятие "Организация работ по проведению капитального  ремонта  муниципального  жилищного фонда "</t>
  </si>
  <si>
    <t>Мероприятие "Освещение улично- дорожной сети"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</si>
  <si>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</si>
  <si>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Мероприятие :"Возмещение расходов на оплату проезда на городском общественном транспорте неработающих пенсионеров по старости "</t>
  </si>
  <si>
    <t>Реализация государственных функций связанных с общегосударственным управлением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</si>
  <si>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"</t>
    </r>
    <r>
      <rPr>
        <sz val="10"/>
        <rFont val="Arial"/>
        <family val="2"/>
      </rPr>
      <t>Организация работы образовательных организаций по  повышению заработной платы медицинским работникам"</t>
    </r>
  </si>
  <si>
    <t>Организация благоустройства территории</t>
  </si>
  <si>
    <t>Мероприятие " обустройство мест массового отдыха населения"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</si>
  <si>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</si>
  <si>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</si>
  <si>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>Мероприятие "Организация благоустройства территории"</t>
  </si>
  <si>
    <t xml:space="preserve"> "Профилактика правонарушений  в городе Ишиме"</t>
  </si>
  <si>
    <t xml:space="preserve"> "Профилактика правонарушений в городе Ишиме"</t>
  </si>
  <si>
    <t>79 0 02 00000</t>
  </si>
  <si>
    <t>79 0 02 19050</t>
  </si>
  <si>
    <t>79 0 01 00000</t>
  </si>
  <si>
    <t>79 0 01 73020</t>
  </si>
  <si>
    <t>Муниципальная программа "Поддержка социально ориентированных некоммерческих организаций муниципального образования город Ишим на 2019-2021 годы"</t>
  </si>
  <si>
    <t>Мероприятие "Повышение эффективности управления развитием физической культуры и спорта"</t>
  </si>
  <si>
    <t>Мероприятия по поддержке социально ориентированных некоммерческих организаций</t>
  </si>
  <si>
    <t>80 0 00 00000</t>
  </si>
  <si>
    <t>80 0 01 00000</t>
  </si>
  <si>
    <t>80 0 01 70850</t>
  </si>
  <si>
    <t>Мероприятие "Совершенствование ситемы подготовки спортивного резерва и спорта высших достижений"</t>
  </si>
  <si>
    <t>74 0 17 00000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</si>
  <si>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</si>
  <si>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74 0 17 75020</t>
  </si>
  <si>
    <t>Спорт высших достижений</t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</si>
  <si>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</si>
  <si>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</si>
  <si>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Муниципальная программа "Обеспечение доступным и комфортным жильем жителей город Ишима"</t>
  </si>
  <si>
    <t>Мероприятие "Предоставление социальных выплат молодым семьям в рамках государственной программы "Обеспечение доступным и комфортным жильем и коммунальными услугами граждан Российской Федерации"</t>
  </si>
  <si>
    <t>Предоставление социальных выплат молодым семьям в рамках  государственной программы "Обеспечение доступным и комфортным жильем и коммунальными услугами граждан Российской Федерации"</t>
  </si>
  <si>
    <t>86 0 00 00000</t>
  </si>
  <si>
    <t>86 0 01 00000</t>
  </si>
  <si>
    <t>86 0 01 L4970</t>
  </si>
  <si>
    <t>Мероприятие "Сохранение объектов культурного наследия"</t>
  </si>
  <si>
    <t>Проведение мероприятий по сохранению и использованию объектов культурного наследия</t>
  </si>
  <si>
    <t>75 0 08 00000</t>
  </si>
  <si>
    <t>75 0 08 79780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</si>
  <si>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</si>
  <si>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</si>
  <si>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74 0 15 00000</t>
  </si>
  <si>
    <t>74 0 15 75000</t>
  </si>
  <si>
    <t>Распоряжение муниципальным имуществом</t>
  </si>
  <si>
    <t>74 0 18 00000</t>
  </si>
  <si>
    <t>74 0 18 71750</t>
  </si>
  <si>
    <t>Муниципальная программа "Поддержка социально ориентированных некоммерческих организаций в городе Ишиме"</t>
  </si>
  <si>
    <t>Мероприятие "Обеспечение доступа социально ориентированных некоммерческих организаций к предоставлению услуг в сфере образования"</t>
  </si>
  <si>
    <t>Мероприятие "Финансовое обеспечение сертификатов дополнительного образования"</t>
  </si>
  <si>
    <t>74  0 20 00000</t>
  </si>
  <si>
    <t>Мероприятие "Обеспечение доступа социально ориентированных некоммерческих организаций к предоставлению услуг в сфере молодежной политики"</t>
  </si>
  <si>
    <t>Мероприятие "Обеспечение доступа социально ориентированных некоммерческих организаций к предоставлению услуг в сфере культуры"</t>
  </si>
  <si>
    <t>80 0 03 00000</t>
  </si>
  <si>
    <t>80 0 03 70850</t>
  </si>
  <si>
    <t>Мероприятие "Обеспечение доступа социально ориентированных некоммерческих организаций к предоставлению услуг в сфере физической культуры и спорта"</t>
  </si>
  <si>
    <t>80 0 04 00000</t>
  </si>
  <si>
    <t>80 0 04 70850</t>
  </si>
  <si>
    <t>Мероприятие"Обеспечение повышения комфортности проживания граждан в жилищном фонде "</t>
  </si>
  <si>
    <t>Сельское хозяйство и рыболовство</t>
  </si>
  <si>
    <t>Муниципальная программа "Основные направления   развития жилищно- коммунального хозяйства"</t>
  </si>
  <si>
    <t xml:space="preserve"> организация мероприятий при осуществлении деятельности по обращению с животными без владельцев</t>
  </si>
  <si>
    <t>72 0 11 19140</t>
  </si>
  <si>
    <t>Мероприятия по финансовому обеспечению сертификатов дополнительного образования</t>
  </si>
  <si>
    <t xml:space="preserve">74 0 20 70301 </t>
  </si>
  <si>
    <t>74 0 20 70301</t>
  </si>
  <si>
    <t>Муниципальная программа "Антинаркотическая программа города Ишима"</t>
  </si>
  <si>
    <t>Мероприятие "Организация досуга несовершеннолетних, проведение мероприятий, направленных на пропаганду здорового образа жизни"</t>
  </si>
  <si>
    <t>84 0 00 00000</t>
  </si>
  <si>
    <t>84 0 01 00000</t>
  </si>
  <si>
    <t>84 0 01 70301</t>
  </si>
  <si>
    <t>Мероприятие "Поддержание в нормативно-исправном состоянии муниципальных зданий, помещений, объектов спорта"</t>
  </si>
  <si>
    <t xml:space="preserve">КУЛЬТУРА,  КИНЕМАТОГРАФИЯ </t>
  </si>
  <si>
    <t>Мероприятие "Организация и осуществление мероприятий по обеспечению антитеррористической защищенности объектов образования"</t>
  </si>
  <si>
    <t>Осуществление мероприятий по антитеррористической защищенности объектов образования</t>
  </si>
  <si>
    <t>85 0 00 00000</t>
  </si>
  <si>
    <t>85 0 01 00000</t>
  </si>
  <si>
    <t>85 0 01 70300</t>
  </si>
  <si>
    <t>Муниципальная программа "Основные направления   развития жилищно-коммунального хозяйства "</t>
  </si>
  <si>
    <t>Мероприятие "Обеспечение повышения комфортности проживания граждан в жилищном фонде"</t>
  </si>
  <si>
    <t>Финансовое обеспечение расходов на оплату взносов на капитальный ремонт общего имущества в многоквартирном доме</t>
  </si>
  <si>
    <t>72 0 03 96170</t>
  </si>
  <si>
    <t xml:space="preserve">мероприятие:  Организация мероприятий при осуществлении деятельности по обращению с животными </t>
  </si>
  <si>
    <t>72 0 16 73380</t>
  </si>
  <si>
    <t>72 0 02 00000</t>
  </si>
  <si>
    <t>80 0 02 00000</t>
  </si>
  <si>
    <t>80 0 02 70850</t>
  </si>
  <si>
    <t>Содействие исполнения отдельных расходных обязательств по решению вопросов местного значения</t>
  </si>
  <si>
    <t>73 0 02 S9790</t>
  </si>
  <si>
    <t>73 0 16 S9790</t>
  </si>
  <si>
    <t>73 0 11 S9790</t>
  </si>
  <si>
    <t>75 0 05 S9790</t>
  </si>
  <si>
    <t>Выполнение работ, связанных  с осуществлением  регулярных перевозок пассажиров по регулируемым тарифам</t>
  </si>
  <si>
    <t>Муниципальная программа "Формирование современной городской среды"</t>
  </si>
  <si>
    <t xml:space="preserve">мероприятие"благоустройство общественных территорий  , в том числе разработка проектной документации"  </t>
  </si>
  <si>
    <t>Организация благоустройства общественных территорий</t>
  </si>
  <si>
    <t>83 0 00 00000</t>
  </si>
  <si>
    <t>83 0 06 00000</t>
  </si>
  <si>
    <t>83 0 06 76090</t>
  </si>
  <si>
    <t>Организация , содержание , ремонт объектов внешнего благоустройства</t>
  </si>
  <si>
    <t>72 0 10 76080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</si>
  <si>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</si>
  <si>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73 0 11 L3040</t>
  </si>
  <si>
    <t xml:space="preserve">Муниципальная программа "Реализация государственной 
национальной политики"
</t>
  </si>
  <si>
    <t>Мероприятие "Проект "Старшее поколение" в рамках реализации национального проекта "Демография"</t>
  </si>
  <si>
    <t xml:space="preserve">Организация социального обслуживания </t>
  </si>
  <si>
    <t>74 0 P3 00000</t>
  </si>
  <si>
    <t>74 0 P3 19320</t>
  </si>
  <si>
    <t xml:space="preserve">Миграционная политика </t>
  </si>
  <si>
    <t>Участие в осуществлении государственной политики в отношении соотечественников, проживающих за рубежом</t>
  </si>
  <si>
    <t>99 0 00 19170</t>
  </si>
  <si>
    <t>на плановый период 2022 и 2023 годов</t>
  </si>
  <si>
    <t>Защита населения и территории от чрезвычайных ситуаций природного и техногенного характера, пожарная безопасность</t>
  </si>
  <si>
    <t>72 0 25  00000</t>
  </si>
  <si>
    <t>72 0 12 00000</t>
  </si>
  <si>
    <t>Муниципальная программа "Профилактика терроризма, минимизация и (или) ликвидация последствий проявления терроризма на территории города Ишима в сфере образования, культуры, спорта, молодежной политики, социальной защиты"</t>
  </si>
  <si>
    <t>Осуществление переданных полномочий Российской Федерации на государственную регистрацию актов гражданского состояния</t>
  </si>
  <si>
    <t xml:space="preserve"> Социальные выплаты гражданам, кроме публичных нормативных социальных выплат
</t>
  </si>
  <si>
    <t>от 26.11.2020 № 19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</si>
</sst>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[$-FC19]d\ mmmm\ yyyy\ &quot;г.&quot;"/>
    <numFmt numFmtId="181" formatCode="?"/>
  </numFmts>
  <fonts count="6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Arial Cyr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 Cyr"/>
      <family val="0"/>
    </font>
    <font>
      <sz val="10"/>
      <color indexed="60"/>
      <name val="Arial Cyr"/>
      <family val="0"/>
    </font>
    <font>
      <sz val="10"/>
      <color indexed="60"/>
      <name val="Arial"/>
      <family val="2"/>
    </font>
    <font>
      <i/>
      <sz val="10"/>
      <color indexed="60"/>
      <name val="Arial Cyr"/>
      <family val="0"/>
    </font>
    <font>
      <i/>
      <sz val="10"/>
      <color indexed="6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 Cyr"/>
      <family val="0"/>
    </font>
    <font>
      <sz val="10"/>
      <color rgb="FFC00000"/>
      <name val="Arial Cyr"/>
      <family val="0"/>
    </font>
    <font>
      <sz val="10"/>
      <color rgb="FFC00000"/>
      <name val="Arial"/>
      <family val="2"/>
    </font>
    <font>
      <i/>
      <sz val="10"/>
      <color rgb="FFC00000"/>
      <name val="Arial Cyr"/>
      <family val="0"/>
    </font>
    <font>
      <i/>
      <sz val="10"/>
      <color rgb="FFC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right"/>
    </xf>
    <xf numFmtId="0" fontId="9" fillId="32" borderId="0" xfId="0" applyFont="1" applyFill="1" applyAlignment="1">
      <alignment horizontal="center" wrapText="1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horizontal="center"/>
    </xf>
    <xf numFmtId="0" fontId="10" fillId="32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49" fontId="0" fillId="0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vertical="top" wrapText="1"/>
    </xf>
    <xf numFmtId="0" fontId="55" fillId="0" borderId="11" xfId="0" applyFont="1" applyFill="1" applyBorder="1" applyAlignment="1">
      <alignment wrapText="1"/>
    </xf>
    <xf numFmtId="49" fontId="56" fillId="0" borderId="11" xfId="0" applyNumberFormat="1" applyFont="1" applyFill="1" applyBorder="1" applyAlignment="1">
      <alignment horizontal="center" wrapText="1"/>
    </xf>
    <xf numFmtId="49" fontId="57" fillId="0" borderId="11" xfId="0" applyNumberFormat="1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0" borderId="11" xfId="0" applyFont="1" applyFill="1" applyBorder="1" applyAlignment="1">
      <alignment/>
    </xf>
    <xf numFmtId="0" fontId="56" fillId="0" borderId="11" xfId="0" applyFont="1" applyFill="1" applyBorder="1" applyAlignment="1">
      <alignment horizontal="left" wrapText="1"/>
    </xf>
    <xf numFmtId="0" fontId="58" fillId="0" borderId="11" xfId="0" applyFont="1" applyFill="1" applyBorder="1" applyAlignment="1">
      <alignment vertical="top"/>
    </xf>
    <xf numFmtId="49" fontId="56" fillId="0" borderId="11" xfId="0" applyNumberFormat="1" applyFont="1" applyFill="1" applyBorder="1" applyAlignment="1">
      <alignment horizontal="center"/>
    </xf>
    <xf numFmtId="49" fontId="59" fillId="0" borderId="11" xfId="0" applyNumberFormat="1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center"/>
    </xf>
    <xf numFmtId="0" fontId="56" fillId="0" borderId="0" xfId="0" applyFont="1" applyFill="1" applyAlignment="1">
      <alignment/>
    </xf>
    <xf numFmtId="0" fontId="1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justify" vertical="top"/>
    </xf>
    <xf numFmtId="0" fontId="6" fillId="0" borderId="11" xfId="0" applyFont="1" applyFill="1" applyBorder="1" applyAlignment="1">
      <alignment horizontal="justify" vertical="top"/>
    </xf>
    <xf numFmtId="0" fontId="6" fillId="0" borderId="11" xfId="0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justify" vertical="top" wrapText="1"/>
    </xf>
    <xf numFmtId="1" fontId="56" fillId="0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1" fontId="1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/>
    </xf>
    <xf numFmtId="0" fontId="60" fillId="0" borderId="0" xfId="0" applyFont="1" applyFill="1" applyAlignment="1">
      <alignment horizontal="left" vertical="center" wrapText="1"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7" fillId="0" borderId="12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60" fillId="0" borderId="12" xfId="0" applyNumberFormat="1" applyFont="1" applyFill="1" applyBorder="1" applyAlignment="1" applyProtection="1">
      <alignment horizontal="center" wrapText="1"/>
      <protection/>
    </xf>
    <xf numFmtId="49" fontId="6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Font="1" applyFill="1" applyBorder="1" applyAlignment="1">
      <alignment horizontal="center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/>
    </xf>
    <xf numFmtId="0" fontId="6" fillId="0" borderId="19" xfId="0" applyFont="1" applyFill="1" applyBorder="1" applyAlignment="1">
      <alignment vertical="top" wrapText="1"/>
    </xf>
    <xf numFmtId="49" fontId="60" fillId="0" borderId="20" xfId="0" applyNumberFormat="1" applyFont="1" applyFill="1" applyBorder="1" applyAlignment="1" applyProtection="1">
      <alignment horizontal="left" vertical="center" wrapText="1"/>
      <protection/>
    </xf>
    <xf numFmtId="181" fontId="0" fillId="0" borderId="21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right" wrapText="1"/>
    </xf>
    <xf numFmtId="0" fontId="6" fillId="0" borderId="19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49" fontId="60" fillId="0" borderId="11" xfId="0" applyNumberFormat="1" applyFont="1" applyFill="1" applyBorder="1" applyAlignment="1">
      <alignment horizontal="center" wrapText="1"/>
    </xf>
    <xf numFmtId="0" fontId="6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49" fontId="8" fillId="0" borderId="21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49" fontId="6" fillId="0" borderId="11" xfId="53" applyNumberFormat="1" applyFont="1" applyFill="1" applyBorder="1" applyAlignment="1">
      <alignment horizontal="left" vertical="top" wrapText="1"/>
      <protection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0" fontId="3" fillId="0" borderId="22" xfId="0" applyFont="1" applyFill="1" applyBorder="1" applyAlignment="1">
      <alignment vertical="top" wrapText="1"/>
    </xf>
    <xf numFmtId="0" fontId="6" fillId="0" borderId="23" xfId="0" applyFont="1" applyFill="1" applyBorder="1" applyAlignment="1">
      <alignment horizontal="center"/>
    </xf>
    <xf numFmtId="49" fontId="6" fillId="0" borderId="15" xfId="59" applyNumberFormat="1" applyFont="1" applyFill="1" applyBorder="1" applyAlignment="1">
      <alignment horizontal="left" vertical="top" wrapText="1"/>
      <protection/>
    </xf>
    <xf numFmtId="0" fontId="14" fillId="0" borderId="12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vertical="top" wrapText="1"/>
    </xf>
    <xf numFmtId="0" fontId="60" fillId="0" borderId="12" xfId="0" applyFont="1" applyFill="1" applyBorder="1" applyAlignment="1">
      <alignment/>
    </xf>
    <xf numFmtId="0" fontId="7" fillId="0" borderId="12" xfId="0" applyFont="1" applyFill="1" applyBorder="1" applyAlignment="1">
      <alignment vertical="top" wrapText="1"/>
    </xf>
    <xf numFmtId="1" fontId="6" fillId="0" borderId="11" xfId="0" applyNumberFormat="1" applyFont="1" applyFill="1" applyBorder="1" applyAlignment="1">
      <alignment/>
    </xf>
    <xf numFmtId="0" fontId="6" fillId="0" borderId="16" xfId="0" applyFont="1" applyFill="1" applyBorder="1" applyAlignment="1">
      <alignment vertical="top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vertical="top" wrapText="1"/>
    </xf>
    <xf numFmtId="49" fontId="6" fillId="0" borderId="13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6" fillId="0" borderId="0" xfId="0" applyFont="1" applyFill="1" applyAlignment="1">
      <alignment horizontal="left" vertical="top" wrapText="1"/>
    </xf>
    <xf numFmtId="0" fontId="6" fillId="0" borderId="11" xfId="63" applyFont="1" applyFill="1" applyBorder="1" applyAlignment="1">
      <alignment vertical="top" wrapText="1"/>
      <protection/>
    </xf>
    <xf numFmtId="49" fontId="6" fillId="0" borderId="11" xfId="63" applyNumberFormat="1" applyFont="1" applyFill="1" applyBorder="1" applyAlignment="1">
      <alignment horizontal="center"/>
      <protection/>
    </xf>
    <xf numFmtId="0" fontId="6" fillId="0" borderId="11" xfId="63" applyFont="1" applyFill="1" applyBorder="1" applyAlignment="1">
      <alignment/>
      <protection/>
    </xf>
    <xf numFmtId="0" fontId="61" fillId="0" borderId="11" xfId="63" applyFont="1" applyFill="1" applyBorder="1" applyAlignment="1">
      <alignment horizontal="center"/>
      <protection/>
    </xf>
    <xf numFmtId="0" fontId="7" fillId="0" borderId="11" xfId="63" applyFont="1" applyFill="1" applyBorder="1" applyAlignment="1">
      <alignment vertical="top" wrapText="1"/>
      <protection/>
    </xf>
    <xf numFmtId="0" fontId="6" fillId="0" borderId="11" xfId="63" applyFont="1" applyFill="1" applyBorder="1" applyAlignment="1">
      <alignment horizontal="center"/>
      <protection/>
    </xf>
    <xf numFmtId="49" fontId="6" fillId="0" borderId="12" xfId="55" applyNumberFormat="1" applyFont="1" applyFill="1" applyBorder="1" applyAlignment="1">
      <alignment horizontal="left" vertical="top" wrapText="1"/>
      <protection/>
    </xf>
    <xf numFmtId="49" fontId="6" fillId="0" borderId="23" xfId="55" applyNumberFormat="1" applyFont="1" applyFill="1" applyBorder="1" applyAlignment="1">
      <alignment horizontal="left" vertical="top" wrapText="1"/>
      <protection/>
    </xf>
    <xf numFmtId="0" fontId="6" fillId="0" borderId="11" xfId="53" applyFont="1" applyFill="1" applyBorder="1" applyAlignment="1">
      <alignment vertical="top" wrapText="1"/>
      <protection/>
    </xf>
    <xf numFmtId="49" fontId="0" fillId="0" borderId="11" xfId="53" applyNumberFormat="1" applyFont="1" applyFill="1" applyBorder="1" applyAlignment="1">
      <alignment horizontal="center"/>
      <protection/>
    </xf>
    <xf numFmtId="49" fontId="0" fillId="0" borderId="11" xfId="53" applyNumberFormat="1" applyFont="1" applyFill="1" applyBorder="1" applyAlignment="1">
      <alignment horizontal="center" wrapText="1"/>
      <protection/>
    </xf>
    <xf numFmtId="0" fontId="0" fillId="0" borderId="11" xfId="53" applyFont="1" applyFill="1" applyBorder="1" applyAlignment="1">
      <alignment horizontal="center"/>
      <protection/>
    </xf>
    <xf numFmtId="0" fontId="7" fillId="0" borderId="11" xfId="67" applyFont="1" applyFill="1" applyBorder="1" applyAlignment="1">
      <alignment vertical="top" wrapText="1"/>
      <protection/>
    </xf>
    <xf numFmtId="49" fontId="60" fillId="0" borderId="11" xfId="63" applyNumberFormat="1" applyFont="1" applyFill="1" applyBorder="1" applyAlignment="1">
      <alignment horizontal="center" wrapText="1"/>
      <protection/>
    </xf>
    <xf numFmtId="0" fontId="60" fillId="0" borderId="11" xfId="63" applyFont="1" applyFill="1" applyBorder="1" applyAlignment="1">
      <alignment horizontal="left" vertical="top" wrapText="1"/>
      <protection/>
    </xf>
    <xf numFmtId="49" fontId="6" fillId="0" borderId="11" xfId="63" applyNumberFormat="1" applyFont="1" applyFill="1" applyBorder="1" applyAlignment="1">
      <alignment horizontal="left" vertical="top" wrapText="1"/>
      <protection/>
    </xf>
    <xf numFmtId="2" fontId="0" fillId="0" borderId="11" xfId="0" applyNumberFormat="1" applyFont="1" applyFill="1" applyBorder="1" applyAlignment="1">
      <alignment horizontal="center" wrapText="1"/>
    </xf>
    <xf numFmtId="0" fontId="0" fillId="0" borderId="0" xfId="53" applyFont="1" applyFill="1" applyAlignment="1">
      <alignment wrapText="1"/>
      <protection/>
    </xf>
    <xf numFmtId="0" fontId="0" fillId="0" borderId="11" xfId="53" applyFont="1" applyFill="1" applyBorder="1" applyAlignment="1">
      <alignment vertical="top" wrapText="1"/>
      <protection/>
    </xf>
    <xf numFmtId="0" fontId="6" fillId="0" borderId="12" xfId="53" applyFont="1" applyFill="1" applyBorder="1" applyAlignment="1">
      <alignment horizontal="left" vertical="top" wrapText="1"/>
      <protection/>
    </xf>
    <xf numFmtId="49" fontId="6" fillId="0" borderId="11" xfId="63" applyNumberFormat="1" applyFont="1" applyFill="1" applyBorder="1" applyAlignment="1">
      <alignment horizontal="center" wrapText="1"/>
      <protection/>
    </xf>
    <xf numFmtId="0" fontId="6" fillId="0" borderId="12" xfId="53" applyFont="1" applyFill="1" applyBorder="1" applyAlignment="1">
      <alignment vertical="top" wrapText="1"/>
      <protection/>
    </xf>
    <xf numFmtId="0" fontId="7" fillId="0" borderId="12" xfId="53" applyFont="1" applyFill="1" applyBorder="1" applyAlignment="1">
      <alignment vertical="top" wrapText="1"/>
      <protection/>
    </xf>
    <xf numFmtId="49" fontId="7" fillId="0" borderId="12" xfId="53" applyNumberFormat="1" applyFont="1" applyFill="1" applyBorder="1" applyAlignment="1">
      <alignment horizontal="left" vertical="top" wrapText="1"/>
      <protection/>
    </xf>
    <xf numFmtId="0" fontId="0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/>
    </xf>
    <xf numFmtId="1" fontId="2" fillId="0" borderId="11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center" wrapText="1"/>
    </xf>
    <xf numFmtId="0" fontId="0" fillId="32" borderId="0" xfId="0" applyFont="1" applyFill="1" applyBorder="1" applyAlignment="1">
      <alignment horizontal="right"/>
    </xf>
    <xf numFmtId="0" fontId="0" fillId="32" borderId="0" xfId="0" applyFont="1" applyFill="1" applyAlignment="1">
      <alignment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 4 2" xfId="60"/>
    <cellStyle name="Обычный 4 3" xfId="61"/>
    <cellStyle name="Обычный 4 3 2" xfId="62"/>
    <cellStyle name="Обычный 4 3 3" xfId="63"/>
    <cellStyle name="Обычный 4 4" xfId="64"/>
    <cellStyle name="Обычный 5" xfId="65"/>
    <cellStyle name="Обычный 5 2" xfId="66"/>
    <cellStyle name="Обычный 5 3" xfId="67"/>
    <cellStyle name="Обычный 5 4" xfId="68"/>
    <cellStyle name="Обычный 6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87"/>
  <sheetViews>
    <sheetView tabSelected="1" zoomScaleSheetLayoutView="100" workbookViewId="0" topLeftCell="A782">
      <selection activeCell="G786" sqref="G786"/>
    </sheetView>
  </sheetViews>
  <sheetFormatPr defaultColWidth="9.00390625" defaultRowHeight="12.75"/>
  <cols>
    <col min="1" max="1" width="37.00390625" style="1" customWidth="1"/>
    <col min="2" max="2" width="6.75390625" style="1" customWidth="1"/>
    <col min="3" max="3" width="4.625" style="1" bestFit="1" customWidth="1"/>
    <col min="4" max="4" width="3.875" style="1" customWidth="1"/>
    <col min="5" max="5" width="14.00390625" style="1" bestFit="1" customWidth="1"/>
    <col min="6" max="6" width="5.125" style="2" customWidth="1"/>
    <col min="7" max="7" width="13.00390625" style="1" customWidth="1"/>
    <col min="8" max="8" width="3.75390625" style="1" hidden="1" customWidth="1"/>
    <col min="9" max="9" width="0.6171875" style="1" hidden="1" customWidth="1"/>
    <col min="10" max="24" width="0" style="1" hidden="1" customWidth="1"/>
    <col min="25" max="25" width="10.875" style="1" customWidth="1"/>
    <col min="26" max="16384" width="9.125" style="1" customWidth="1"/>
  </cols>
  <sheetData>
    <row r="1" spans="7:25" ht="12.75">
      <c r="G1" s="162" t="s">
        <v>317</v>
      </c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7:25" ht="12.75">
      <c r="G2" s="162" t="s">
        <v>43</v>
      </c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7:25" ht="12.75">
      <c r="G3" s="162" t="s">
        <v>44</v>
      </c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</row>
    <row r="4" spans="7:25" ht="12.75">
      <c r="G4" s="162" t="s">
        <v>547</v>
      </c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</row>
    <row r="5" spans="5:7" ht="12.75">
      <c r="E5" s="3"/>
      <c r="G5" s="3"/>
    </row>
    <row r="6" ht="12.75">
      <c r="G6" s="4"/>
    </row>
    <row r="8" spans="1:25" ht="15" customHeight="1">
      <c r="A8" s="161" t="s">
        <v>318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</row>
    <row r="9" spans="1:25" ht="15" customHeight="1">
      <c r="A9" s="161" t="s">
        <v>319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</row>
    <row r="10" spans="1:25" ht="15" customHeight="1">
      <c r="A10" s="161" t="s">
        <v>320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</row>
    <row r="11" spans="1:25" ht="15" customHeight="1">
      <c r="A11" s="161" t="s">
        <v>321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</row>
    <row r="12" spans="1:25" ht="15" customHeight="1">
      <c r="A12" s="161" t="s">
        <v>322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</row>
    <row r="13" spans="1:25" ht="15" customHeight="1">
      <c r="A13" s="161" t="s">
        <v>540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</row>
    <row r="14" spans="1:7" s="6" customFormat="1" ht="15">
      <c r="A14" s="5"/>
      <c r="B14" s="5"/>
      <c r="C14" s="5"/>
      <c r="D14" s="5"/>
      <c r="E14" s="5"/>
      <c r="F14" s="5"/>
      <c r="G14" s="5"/>
    </row>
    <row r="15" spans="6:25" s="6" customFormat="1" ht="15">
      <c r="F15" s="7"/>
      <c r="Y15" s="8" t="s">
        <v>323</v>
      </c>
    </row>
    <row r="16" spans="1:25" ht="18" customHeight="1">
      <c r="A16" s="159" t="s">
        <v>9</v>
      </c>
      <c r="B16" s="167" t="s">
        <v>63</v>
      </c>
      <c r="C16" s="169" t="s">
        <v>5</v>
      </c>
      <c r="D16" s="159" t="s">
        <v>6</v>
      </c>
      <c r="E16" s="159" t="s">
        <v>7</v>
      </c>
      <c r="F16" s="159" t="s">
        <v>8</v>
      </c>
      <c r="G16" s="164" t="s">
        <v>336</v>
      </c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6"/>
    </row>
    <row r="17" spans="1:25" ht="12.75" customHeight="1">
      <c r="A17" s="160"/>
      <c r="B17" s="168"/>
      <c r="C17" s="169"/>
      <c r="D17" s="160"/>
      <c r="E17" s="160"/>
      <c r="F17" s="160"/>
      <c r="G17" s="9">
        <v>2022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1">
        <v>2023</v>
      </c>
    </row>
    <row r="18" spans="1:25" ht="32.25" customHeight="1">
      <c r="A18" s="12" t="s">
        <v>61</v>
      </c>
      <c r="B18" s="13" t="s">
        <v>4</v>
      </c>
      <c r="C18" s="14"/>
      <c r="D18" s="15"/>
      <c r="E18" s="15"/>
      <c r="F18" s="15"/>
      <c r="G18" s="16">
        <f>G19+G81+G109+G118+G47</f>
        <v>104856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6">
        <f>Y19+Y81+Y109+Y118</f>
        <v>109990</v>
      </c>
    </row>
    <row r="19" spans="1:25" ht="12.75" customHeight="1">
      <c r="A19" s="17" t="s">
        <v>47</v>
      </c>
      <c r="B19" s="18" t="s">
        <v>4</v>
      </c>
      <c r="C19" s="18" t="s">
        <v>0</v>
      </c>
      <c r="D19" s="18" t="s">
        <v>17</v>
      </c>
      <c r="E19" s="15"/>
      <c r="F19" s="15"/>
      <c r="G19" s="19">
        <f>G25+G51+G56+G20</f>
        <v>81609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9">
        <f>Y25+Y51+Y56+Y20+Y47</f>
        <v>86743</v>
      </c>
    </row>
    <row r="20" spans="1:25" ht="51">
      <c r="A20" s="20" t="s">
        <v>212</v>
      </c>
      <c r="B20" s="18" t="s">
        <v>4</v>
      </c>
      <c r="C20" s="18" t="s">
        <v>0</v>
      </c>
      <c r="D20" s="18" t="s">
        <v>3</v>
      </c>
      <c r="E20" s="15"/>
      <c r="F20" s="15"/>
      <c r="G20" s="19">
        <f>G21</f>
        <v>2652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9">
        <f>Y21</f>
        <v>2652</v>
      </c>
    </row>
    <row r="21" spans="1:25" ht="38.25">
      <c r="A21" s="21" t="s">
        <v>214</v>
      </c>
      <c r="B21" s="22" t="s">
        <v>4</v>
      </c>
      <c r="C21" s="22" t="s">
        <v>0</v>
      </c>
      <c r="D21" s="22" t="s">
        <v>3</v>
      </c>
      <c r="E21" s="15" t="s">
        <v>118</v>
      </c>
      <c r="F21" s="15"/>
      <c r="G21" s="19">
        <f>G22</f>
        <v>2652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9">
        <f>Y22</f>
        <v>2652</v>
      </c>
    </row>
    <row r="22" spans="1:25" ht="63.75">
      <c r="A22" s="23" t="s">
        <v>315</v>
      </c>
      <c r="B22" s="22" t="s">
        <v>4</v>
      </c>
      <c r="C22" s="22" t="s">
        <v>0</v>
      </c>
      <c r="D22" s="22" t="s">
        <v>3</v>
      </c>
      <c r="E22" s="15" t="s">
        <v>202</v>
      </c>
      <c r="F22" s="15"/>
      <c r="G22" s="19">
        <f>G23</f>
        <v>2652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9">
        <f>Y23</f>
        <v>2652</v>
      </c>
    </row>
    <row r="23" spans="1:25" ht="89.25">
      <c r="A23" s="24" t="s">
        <v>89</v>
      </c>
      <c r="B23" s="22" t="s">
        <v>4</v>
      </c>
      <c r="C23" s="22" t="s">
        <v>0</v>
      </c>
      <c r="D23" s="22" t="s">
        <v>3</v>
      </c>
      <c r="E23" s="15" t="s">
        <v>202</v>
      </c>
      <c r="F23" s="15">
        <v>100</v>
      </c>
      <c r="G23" s="19">
        <f>G24</f>
        <v>2652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9">
        <f>Y24</f>
        <v>2652</v>
      </c>
    </row>
    <row r="24" spans="1:25" ht="38.25">
      <c r="A24" s="25" t="s">
        <v>198</v>
      </c>
      <c r="B24" s="22" t="s">
        <v>4</v>
      </c>
      <c r="C24" s="22" t="s">
        <v>0</v>
      </c>
      <c r="D24" s="22" t="s">
        <v>3</v>
      </c>
      <c r="E24" s="15" t="s">
        <v>202</v>
      </c>
      <c r="F24" s="15">
        <v>120</v>
      </c>
      <c r="G24" s="19">
        <v>2652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9">
        <v>2652</v>
      </c>
    </row>
    <row r="25" spans="1:25" ht="76.5">
      <c r="A25" s="20" t="s">
        <v>1</v>
      </c>
      <c r="B25" s="22" t="s">
        <v>4</v>
      </c>
      <c r="C25" s="26" t="s">
        <v>0</v>
      </c>
      <c r="D25" s="26" t="s">
        <v>2</v>
      </c>
      <c r="E25" s="15"/>
      <c r="F25" s="15"/>
      <c r="G25" s="19">
        <f>G26+G31+G39+G44</f>
        <v>63882</v>
      </c>
      <c r="H25" s="19">
        <f aca="true" t="shared" si="0" ref="H25:Y25">H26+H31+H39+H44</f>
        <v>0</v>
      </c>
      <c r="I25" s="19">
        <f t="shared" si="0"/>
        <v>0</v>
      </c>
      <c r="J25" s="19">
        <f t="shared" si="0"/>
        <v>0</v>
      </c>
      <c r="K25" s="19">
        <f t="shared" si="0"/>
        <v>0</v>
      </c>
      <c r="L25" s="19">
        <f t="shared" si="0"/>
        <v>0</v>
      </c>
      <c r="M25" s="19">
        <f t="shared" si="0"/>
        <v>0</v>
      </c>
      <c r="N25" s="19">
        <f t="shared" si="0"/>
        <v>0</v>
      </c>
      <c r="O25" s="19">
        <f t="shared" si="0"/>
        <v>0</v>
      </c>
      <c r="P25" s="19">
        <f t="shared" si="0"/>
        <v>0</v>
      </c>
      <c r="Q25" s="19">
        <f t="shared" si="0"/>
        <v>0</v>
      </c>
      <c r="R25" s="19">
        <f t="shared" si="0"/>
        <v>0</v>
      </c>
      <c r="S25" s="19">
        <f t="shared" si="0"/>
        <v>0</v>
      </c>
      <c r="T25" s="19">
        <f t="shared" si="0"/>
        <v>0</v>
      </c>
      <c r="U25" s="19">
        <f t="shared" si="0"/>
        <v>0</v>
      </c>
      <c r="V25" s="19">
        <f t="shared" si="0"/>
        <v>0</v>
      </c>
      <c r="W25" s="19">
        <f t="shared" si="0"/>
        <v>0</v>
      </c>
      <c r="X25" s="19">
        <f t="shared" si="0"/>
        <v>0</v>
      </c>
      <c r="Y25" s="19">
        <f t="shared" si="0"/>
        <v>64004</v>
      </c>
    </row>
    <row r="26" spans="1:25" ht="30" customHeight="1">
      <c r="A26" s="23" t="s">
        <v>215</v>
      </c>
      <c r="B26" s="22" t="s">
        <v>4</v>
      </c>
      <c r="C26" s="22" t="s">
        <v>0</v>
      </c>
      <c r="D26" s="22" t="s">
        <v>2</v>
      </c>
      <c r="E26" s="15" t="s">
        <v>288</v>
      </c>
      <c r="F26" s="15"/>
      <c r="G26" s="19">
        <f>G27</f>
        <v>130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9">
        <f>Y27</f>
        <v>130</v>
      </c>
    </row>
    <row r="27" spans="1:25" ht="42" customHeight="1">
      <c r="A27" s="23" t="s">
        <v>216</v>
      </c>
      <c r="B27" s="22" t="s">
        <v>4</v>
      </c>
      <c r="C27" s="22" t="s">
        <v>0</v>
      </c>
      <c r="D27" s="22" t="s">
        <v>2</v>
      </c>
      <c r="E27" s="15" t="s">
        <v>289</v>
      </c>
      <c r="F27" s="15"/>
      <c r="G27" s="19">
        <f>G28</f>
        <v>130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9">
        <f>Y28</f>
        <v>130</v>
      </c>
    </row>
    <row r="28" spans="1:25" ht="25.5">
      <c r="A28" s="23" t="s">
        <v>348</v>
      </c>
      <c r="B28" s="22" t="s">
        <v>4</v>
      </c>
      <c r="C28" s="22" t="s">
        <v>0</v>
      </c>
      <c r="D28" s="22" t="s">
        <v>2</v>
      </c>
      <c r="E28" s="15" t="s">
        <v>290</v>
      </c>
      <c r="F28" s="15"/>
      <c r="G28" s="19">
        <f>G29</f>
        <v>130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9">
        <f>Y29</f>
        <v>130</v>
      </c>
    </row>
    <row r="29" spans="1:25" ht="38.25">
      <c r="A29" s="24" t="s">
        <v>327</v>
      </c>
      <c r="B29" s="22" t="s">
        <v>4</v>
      </c>
      <c r="C29" s="22" t="s">
        <v>0</v>
      </c>
      <c r="D29" s="22" t="s">
        <v>2</v>
      </c>
      <c r="E29" s="15" t="s">
        <v>201</v>
      </c>
      <c r="F29" s="15">
        <v>200</v>
      </c>
      <c r="G29" s="19">
        <f>G30</f>
        <v>130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9">
        <f>Y30</f>
        <v>130</v>
      </c>
    </row>
    <row r="30" spans="1:25" ht="38.25">
      <c r="A30" s="24" t="s">
        <v>328</v>
      </c>
      <c r="B30" s="22" t="s">
        <v>4</v>
      </c>
      <c r="C30" s="22" t="s">
        <v>0</v>
      </c>
      <c r="D30" s="22" t="s">
        <v>2</v>
      </c>
      <c r="E30" s="15" t="s">
        <v>201</v>
      </c>
      <c r="F30" s="15">
        <v>240</v>
      </c>
      <c r="G30" s="19">
        <v>130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9">
        <v>130</v>
      </c>
    </row>
    <row r="31" spans="1:25" ht="38.25">
      <c r="A31" s="21" t="s">
        <v>214</v>
      </c>
      <c r="B31" s="22" t="s">
        <v>4</v>
      </c>
      <c r="C31" s="22" t="s">
        <v>0</v>
      </c>
      <c r="D31" s="22" t="s">
        <v>2</v>
      </c>
      <c r="E31" s="15" t="s">
        <v>118</v>
      </c>
      <c r="F31" s="15"/>
      <c r="G31" s="19">
        <f>G32</f>
        <v>62905</v>
      </c>
      <c r="H31" s="19">
        <f aca="true" t="shared" si="1" ref="H31:Y31">H32</f>
        <v>0</v>
      </c>
      <c r="I31" s="19">
        <f t="shared" si="1"/>
        <v>0</v>
      </c>
      <c r="J31" s="19">
        <f t="shared" si="1"/>
        <v>0</v>
      </c>
      <c r="K31" s="19">
        <f t="shared" si="1"/>
        <v>0</v>
      </c>
      <c r="L31" s="19">
        <f t="shared" si="1"/>
        <v>0</v>
      </c>
      <c r="M31" s="19">
        <f t="shared" si="1"/>
        <v>0</v>
      </c>
      <c r="N31" s="19">
        <f t="shared" si="1"/>
        <v>0</v>
      </c>
      <c r="O31" s="19">
        <f t="shared" si="1"/>
        <v>0</v>
      </c>
      <c r="P31" s="19">
        <f t="shared" si="1"/>
        <v>0</v>
      </c>
      <c r="Q31" s="19">
        <f t="shared" si="1"/>
        <v>0</v>
      </c>
      <c r="R31" s="19">
        <f t="shared" si="1"/>
        <v>0</v>
      </c>
      <c r="S31" s="19">
        <f t="shared" si="1"/>
        <v>0</v>
      </c>
      <c r="T31" s="19">
        <f t="shared" si="1"/>
        <v>0</v>
      </c>
      <c r="U31" s="19">
        <f t="shared" si="1"/>
        <v>0</v>
      </c>
      <c r="V31" s="19">
        <f t="shared" si="1"/>
        <v>0</v>
      </c>
      <c r="W31" s="19">
        <f t="shared" si="1"/>
        <v>0</v>
      </c>
      <c r="X31" s="19">
        <f t="shared" si="1"/>
        <v>0</v>
      </c>
      <c r="Y31" s="19">
        <f t="shared" si="1"/>
        <v>63026</v>
      </c>
    </row>
    <row r="32" spans="1:25" ht="25.5">
      <c r="A32" s="27" t="s">
        <v>64</v>
      </c>
      <c r="B32" s="22" t="s">
        <v>4</v>
      </c>
      <c r="C32" s="22" t="s">
        <v>0</v>
      </c>
      <c r="D32" s="22" t="s">
        <v>2</v>
      </c>
      <c r="E32" s="22" t="s">
        <v>107</v>
      </c>
      <c r="F32" s="15"/>
      <c r="G32" s="19">
        <f>G33+G35+G37</f>
        <v>62905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9">
        <f>Y33+Y35+Y37</f>
        <v>63026</v>
      </c>
    </row>
    <row r="33" spans="1:25" ht="89.25">
      <c r="A33" s="24" t="s">
        <v>89</v>
      </c>
      <c r="B33" s="22" t="s">
        <v>4</v>
      </c>
      <c r="C33" s="22" t="s">
        <v>0</v>
      </c>
      <c r="D33" s="22" t="s">
        <v>2</v>
      </c>
      <c r="E33" s="22" t="s">
        <v>107</v>
      </c>
      <c r="F33" s="15">
        <v>100</v>
      </c>
      <c r="G33" s="19">
        <f>G34</f>
        <v>54775</v>
      </c>
      <c r="H33" s="19">
        <f aca="true" t="shared" si="2" ref="H33:Y33">H34</f>
        <v>0</v>
      </c>
      <c r="I33" s="19">
        <f t="shared" si="2"/>
        <v>0</v>
      </c>
      <c r="J33" s="19">
        <f t="shared" si="2"/>
        <v>0</v>
      </c>
      <c r="K33" s="19">
        <f t="shared" si="2"/>
        <v>0</v>
      </c>
      <c r="L33" s="19">
        <f t="shared" si="2"/>
        <v>0</v>
      </c>
      <c r="M33" s="19">
        <f t="shared" si="2"/>
        <v>0</v>
      </c>
      <c r="N33" s="19">
        <f t="shared" si="2"/>
        <v>0</v>
      </c>
      <c r="O33" s="19">
        <f t="shared" si="2"/>
        <v>0</v>
      </c>
      <c r="P33" s="19">
        <f t="shared" si="2"/>
        <v>0</v>
      </c>
      <c r="Q33" s="19">
        <f t="shared" si="2"/>
        <v>0</v>
      </c>
      <c r="R33" s="19">
        <f t="shared" si="2"/>
        <v>0</v>
      </c>
      <c r="S33" s="19">
        <f t="shared" si="2"/>
        <v>0</v>
      </c>
      <c r="T33" s="19">
        <f t="shared" si="2"/>
        <v>0</v>
      </c>
      <c r="U33" s="19">
        <f t="shared" si="2"/>
        <v>0</v>
      </c>
      <c r="V33" s="19">
        <f t="shared" si="2"/>
        <v>0</v>
      </c>
      <c r="W33" s="19">
        <f t="shared" si="2"/>
        <v>0</v>
      </c>
      <c r="X33" s="19">
        <f t="shared" si="2"/>
        <v>0</v>
      </c>
      <c r="Y33" s="19">
        <f t="shared" si="2"/>
        <v>54775</v>
      </c>
    </row>
    <row r="34" spans="1:25" ht="38.25">
      <c r="A34" s="25" t="s">
        <v>198</v>
      </c>
      <c r="B34" s="22" t="s">
        <v>4</v>
      </c>
      <c r="C34" s="22" t="s">
        <v>0</v>
      </c>
      <c r="D34" s="22" t="s">
        <v>2</v>
      </c>
      <c r="E34" s="22" t="s">
        <v>107</v>
      </c>
      <c r="F34" s="15">
        <v>120</v>
      </c>
      <c r="G34" s="19">
        <v>54775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9">
        <v>54775</v>
      </c>
    </row>
    <row r="35" spans="1:25" ht="38.25">
      <c r="A35" s="24" t="s">
        <v>327</v>
      </c>
      <c r="B35" s="22" t="s">
        <v>4</v>
      </c>
      <c r="C35" s="22" t="s">
        <v>0</v>
      </c>
      <c r="D35" s="22" t="s">
        <v>2</v>
      </c>
      <c r="E35" s="22" t="s">
        <v>107</v>
      </c>
      <c r="F35" s="15">
        <v>200</v>
      </c>
      <c r="G35" s="19">
        <f>G36</f>
        <v>8115</v>
      </c>
      <c r="H35" s="19">
        <f aca="true" t="shared" si="3" ref="H35:Y35">H36</f>
        <v>0</v>
      </c>
      <c r="I35" s="19">
        <f t="shared" si="3"/>
        <v>0</v>
      </c>
      <c r="J35" s="19">
        <f t="shared" si="3"/>
        <v>0</v>
      </c>
      <c r="K35" s="19">
        <f t="shared" si="3"/>
        <v>0</v>
      </c>
      <c r="L35" s="19">
        <f t="shared" si="3"/>
        <v>0</v>
      </c>
      <c r="M35" s="19">
        <f t="shared" si="3"/>
        <v>0</v>
      </c>
      <c r="N35" s="19">
        <f t="shared" si="3"/>
        <v>0</v>
      </c>
      <c r="O35" s="19">
        <f t="shared" si="3"/>
        <v>0</v>
      </c>
      <c r="P35" s="19">
        <f t="shared" si="3"/>
        <v>0</v>
      </c>
      <c r="Q35" s="19">
        <f t="shared" si="3"/>
        <v>0</v>
      </c>
      <c r="R35" s="19">
        <f t="shared" si="3"/>
        <v>0</v>
      </c>
      <c r="S35" s="19">
        <f t="shared" si="3"/>
        <v>0</v>
      </c>
      <c r="T35" s="19">
        <f t="shared" si="3"/>
        <v>0</v>
      </c>
      <c r="U35" s="19">
        <f t="shared" si="3"/>
        <v>0</v>
      </c>
      <c r="V35" s="19">
        <f t="shared" si="3"/>
        <v>0</v>
      </c>
      <c r="W35" s="19">
        <f t="shared" si="3"/>
        <v>0</v>
      </c>
      <c r="X35" s="19">
        <f t="shared" si="3"/>
        <v>0</v>
      </c>
      <c r="Y35" s="19">
        <f t="shared" si="3"/>
        <v>8236</v>
      </c>
    </row>
    <row r="36" spans="1:25" ht="38.25">
      <c r="A36" s="24" t="s">
        <v>328</v>
      </c>
      <c r="B36" s="22" t="s">
        <v>4</v>
      </c>
      <c r="C36" s="22" t="s">
        <v>0</v>
      </c>
      <c r="D36" s="22" t="s">
        <v>2</v>
      </c>
      <c r="E36" s="22" t="s">
        <v>107</v>
      </c>
      <c r="F36" s="15">
        <v>240</v>
      </c>
      <c r="G36" s="19">
        <v>8115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>
        <v>8236</v>
      </c>
    </row>
    <row r="37" spans="1:25" ht="17.25" customHeight="1">
      <c r="A37" s="24" t="s">
        <v>66</v>
      </c>
      <c r="B37" s="22" t="s">
        <v>4</v>
      </c>
      <c r="C37" s="22" t="s">
        <v>0</v>
      </c>
      <c r="D37" s="22" t="s">
        <v>2</v>
      </c>
      <c r="E37" s="22" t="s">
        <v>107</v>
      </c>
      <c r="F37" s="15">
        <v>800</v>
      </c>
      <c r="G37" s="19">
        <f>G38</f>
        <v>15</v>
      </c>
      <c r="H37" s="19">
        <f aca="true" t="shared" si="4" ref="H37:Y37">H38</f>
        <v>0</v>
      </c>
      <c r="I37" s="19">
        <f t="shared" si="4"/>
        <v>0</v>
      </c>
      <c r="J37" s="19">
        <f t="shared" si="4"/>
        <v>0</v>
      </c>
      <c r="K37" s="19">
        <f t="shared" si="4"/>
        <v>0</v>
      </c>
      <c r="L37" s="19">
        <f t="shared" si="4"/>
        <v>0</v>
      </c>
      <c r="M37" s="19">
        <f t="shared" si="4"/>
        <v>0</v>
      </c>
      <c r="N37" s="19">
        <f t="shared" si="4"/>
        <v>0</v>
      </c>
      <c r="O37" s="19">
        <f t="shared" si="4"/>
        <v>0</v>
      </c>
      <c r="P37" s="19">
        <f t="shared" si="4"/>
        <v>0</v>
      </c>
      <c r="Q37" s="19">
        <f t="shared" si="4"/>
        <v>0</v>
      </c>
      <c r="R37" s="19">
        <f t="shared" si="4"/>
        <v>0</v>
      </c>
      <c r="S37" s="19">
        <f t="shared" si="4"/>
        <v>0</v>
      </c>
      <c r="T37" s="19">
        <f t="shared" si="4"/>
        <v>0</v>
      </c>
      <c r="U37" s="19">
        <f t="shared" si="4"/>
        <v>0</v>
      </c>
      <c r="V37" s="19">
        <f t="shared" si="4"/>
        <v>0</v>
      </c>
      <c r="W37" s="19">
        <f t="shared" si="4"/>
        <v>0</v>
      </c>
      <c r="X37" s="19">
        <f t="shared" si="4"/>
        <v>0</v>
      </c>
      <c r="Y37" s="19">
        <f t="shared" si="4"/>
        <v>15</v>
      </c>
    </row>
    <row r="38" spans="1:25" ht="29.25" customHeight="1">
      <c r="A38" s="25" t="s">
        <v>342</v>
      </c>
      <c r="B38" s="22" t="s">
        <v>4</v>
      </c>
      <c r="C38" s="22" t="s">
        <v>0</v>
      </c>
      <c r="D38" s="22" t="s">
        <v>2</v>
      </c>
      <c r="E38" s="22" t="s">
        <v>107</v>
      </c>
      <c r="F38" s="15">
        <v>850</v>
      </c>
      <c r="G38" s="19">
        <v>15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9">
        <v>15</v>
      </c>
    </row>
    <row r="39" spans="1:25" ht="29.25" customHeight="1">
      <c r="A39" s="23" t="s">
        <v>67</v>
      </c>
      <c r="B39" s="22" t="s">
        <v>4</v>
      </c>
      <c r="C39" s="22" t="s">
        <v>0</v>
      </c>
      <c r="D39" s="22" t="s">
        <v>2</v>
      </c>
      <c r="E39" s="15" t="s">
        <v>207</v>
      </c>
      <c r="F39" s="15"/>
      <c r="G39" s="19">
        <f>G40+G42</f>
        <v>845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9">
        <f>Y40+Y42</f>
        <v>846</v>
      </c>
    </row>
    <row r="40" spans="1:25" ht="91.5" customHeight="1">
      <c r="A40" s="24" t="s">
        <v>89</v>
      </c>
      <c r="B40" s="22" t="s">
        <v>4</v>
      </c>
      <c r="C40" s="22" t="s">
        <v>0</v>
      </c>
      <c r="D40" s="22" t="s">
        <v>2</v>
      </c>
      <c r="E40" s="15" t="s">
        <v>207</v>
      </c>
      <c r="F40" s="15">
        <v>100</v>
      </c>
      <c r="G40" s="19">
        <f>G41</f>
        <v>760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9">
        <f>Y41</f>
        <v>760</v>
      </c>
    </row>
    <row r="41" spans="1:25" ht="42" customHeight="1">
      <c r="A41" s="25" t="s">
        <v>198</v>
      </c>
      <c r="B41" s="22" t="s">
        <v>4</v>
      </c>
      <c r="C41" s="22" t="s">
        <v>0</v>
      </c>
      <c r="D41" s="22" t="s">
        <v>2</v>
      </c>
      <c r="E41" s="15" t="s">
        <v>207</v>
      </c>
      <c r="F41" s="15">
        <v>120</v>
      </c>
      <c r="G41" s="19">
        <v>760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9">
        <v>760</v>
      </c>
    </row>
    <row r="42" spans="1:25" ht="44.25" customHeight="1">
      <c r="A42" s="24" t="s">
        <v>327</v>
      </c>
      <c r="B42" s="22" t="s">
        <v>4</v>
      </c>
      <c r="C42" s="22" t="s">
        <v>0</v>
      </c>
      <c r="D42" s="22" t="s">
        <v>2</v>
      </c>
      <c r="E42" s="15" t="s">
        <v>207</v>
      </c>
      <c r="F42" s="15">
        <v>200</v>
      </c>
      <c r="G42" s="19">
        <f>G43</f>
        <v>85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9">
        <f>Y43</f>
        <v>86</v>
      </c>
    </row>
    <row r="43" spans="1:25" ht="41.25" customHeight="1">
      <c r="A43" s="24" t="s">
        <v>328</v>
      </c>
      <c r="B43" s="22" t="s">
        <v>4</v>
      </c>
      <c r="C43" s="22" t="s">
        <v>0</v>
      </c>
      <c r="D43" s="22" t="s">
        <v>2</v>
      </c>
      <c r="E43" s="15" t="s">
        <v>207</v>
      </c>
      <c r="F43" s="15">
        <v>240</v>
      </c>
      <c r="G43" s="19">
        <v>85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9">
        <v>86</v>
      </c>
    </row>
    <row r="44" spans="1:25" ht="82.5" customHeight="1">
      <c r="A44" s="23" t="s">
        <v>68</v>
      </c>
      <c r="B44" s="22" t="s">
        <v>4</v>
      </c>
      <c r="C44" s="22" t="s">
        <v>0</v>
      </c>
      <c r="D44" s="22" t="s">
        <v>2</v>
      </c>
      <c r="E44" s="15" t="s">
        <v>208</v>
      </c>
      <c r="F44" s="15"/>
      <c r="G44" s="19">
        <f>G45</f>
        <v>2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9">
        <f>Y45</f>
        <v>2</v>
      </c>
    </row>
    <row r="45" spans="1:25" ht="42.75" customHeight="1">
      <c r="A45" s="24" t="s">
        <v>327</v>
      </c>
      <c r="B45" s="22" t="s">
        <v>4</v>
      </c>
      <c r="C45" s="22" t="s">
        <v>0</v>
      </c>
      <c r="D45" s="22" t="s">
        <v>2</v>
      </c>
      <c r="E45" s="15" t="s">
        <v>208</v>
      </c>
      <c r="F45" s="15">
        <v>200</v>
      </c>
      <c r="G45" s="19">
        <f>G46</f>
        <v>2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9">
        <f>Y46</f>
        <v>2</v>
      </c>
    </row>
    <row r="46" spans="1:25" ht="39" customHeight="1">
      <c r="A46" s="24" t="s">
        <v>328</v>
      </c>
      <c r="B46" s="22" t="s">
        <v>4</v>
      </c>
      <c r="C46" s="22" t="s">
        <v>0</v>
      </c>
      <c r="D46" s="22" t="s">
        <v>2</v>
      </c>
      <c r="E46" s="15" t="s">
        <v>208</v>
      </c>
      <c r="F46" s="15">
        <v>240</v>
      </c>
      <c r="G46" s="19">
        <v>2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9">
        <v>2</v>
      </c>
    </row>
    <row r="47" spans="1:25" ht="30.75" customHeight="1" hidden="1">
      <c r="A47" s="28" t="s">
        <v>408</v>
      </c>
      <c r="B47" s="29" t="s">
        <v>4</v>
      </c>
      <c r="C47" s="29" t="s">
        <v>0</v>
      </c>
      <c r="D47" s="29" t="s">
        <v>16</v>
      </c>
      <c r="E47" s="30" t="s">
        <v>118</v>
      </c>
      <c r="F47" s="31"/>
      <c r="G47" s="32">
        <f>G48</f>
        <v>0</v>
      </c>
      <c r="H47" s="32">
        <f aca="true" t="shared" si="5" ref="H47:Y47">H48</f>
        <v>0</v>
      </c>
      <c r="I47" s="32">
        <f t="shared" si="5"/>
        <v>0</v>
      </c>
      <c r="J47" s="32">
        <f t="shared" si="5"/>
        <v>0</v>
      </c>
      <c r="K47" s="32">
        <f t="shared" si="5"/>
        <v>0</v>
      </c>
      <c r="L47" s="32">
        <f t="shared" si="5"/>
        <v>0</v>
      </c>
      <c r="M47" s="32">
        <f t="shared" si="5"/>
        <v>0</v>
      </c>
      <c r="N47" s="32">
        <f t="shared" si="5"/>
        <v>0</v>
      </c>
      <c r="O47" s="32">
        <f t="shared" si="5"/>
        <v>0</v>
      </c>
      <c r="P47" s="32">
        <f t="shared" si="5"/>
        <v>0</v>
      </c>
      <c r="Q47" s="32">
        <f t="shared" si="5"/>
        <v>0</v>
      </c>
      <c r="R47" s="32">
        <f t="shared" si="5"/>
        <v>0</v>
      </c>
      <c r="S47" s="32">
        <f t="shared" si="5"/>
        <v>0</v>
      </c>
      <c r="T47" s="32">
        <f t="shared" si="5"/>
        <v>0</v>
      </c>
      <c r="U47" s="32">
        <f t="shared" si="5"/>
        <v>0</v>
      </c>
      <c r="V47" s="32">
        <f t="shared" si="5"/>
        <v>0</v>
      </c>
      <c r="W47" s="32">
        <f t="shared" si="5"/>
        <v>0</v>
      </c>
      <c r="X47" s="32">
        <f t="shared" si="5"/>
        <v>0</v>
      </c>
      <c r="Y47" s="32">
        <f t="shared" si="5"/>
        <v>0</v>
      </c>
    </row>
    <row r="48" spans="1:25" ht="31.5" customHeight="1" hidden="1">
      <c r="A48" s="33" t="s">
        <v>409</v>
      </c>
      <c r="B48" s="29" t="s">
        <v>4</v>
      </c>
      <c r="C48" s="29" t="s">
        <v>0</v>
      </c>
      <c r="D48" s="29" t="s">
        <v>16</v>
      </c>
      <c r="E48" s="30" t="s">
        <v>410</v>
      </c>
      <c r="F48" s="31"/>
      <c r="G48" s="32">
        <f>G49</f>
        <v>0</v>
      </c>
      <c r="H48" s="32">
        <f aca="true" t="shared" si="6" ref="H48:Y48">H49</f>
        <v>0</v>
      </c>
      <c r="I48" s="32">
        <f t="shared" si="6"/>
        <v>0</v>
      </c>
      <c r="J48" s="32">
        <f t="shared" si="6"/>
        <v>0</v>
      </c>
      <c r="K48" s="32">
        <f t="shared" si="6"/>
        <v>0</v>
      </c>
      <c r="L48" s="32">
        <f t="shared" si="6"/>
        <v>0</v>
      </c>
      <c r="M48" s="32">
        <f t="shared" si="6"/>
        <v>0</v>
      </c>
      <c r="N48" s="32">
        <f t="shared" si="6"/>
        <v>0</v>
      </c>
      <c r="O48" s="32">
        <f t="shared" si="6"/>
        <v>0</v>
      </c>
      <c r="P48" s="32">
        <f t="shared" si="6"/>
        <v>0</v>
      </c>
      <c r="Q48" s="32">
        <f t="shared" si="6"/>
        <v>0</v>
      </c>
      <c r="R48" s="32">
        <f t="shared" si="6"/>
        <v>0</v>
      </c>
      <c r="S48" s="32">
        <f t="shared" si="6"/>
        <v>0</v>
      </c>
      <c r="T48" s="32">
        <f t="shared" si="6"/>
        <v>0</v>
      </c>
      <c r="U48" s="32">
        <f t="shared" si="6"/>
        <v>0</v>
      </c>
      <c r="V48" s="32">
        <f t="shared" si="6"/>
        <v>0</v>
      </c>
      <c r="W48" s="32">
        <f t="shared" si="6"/>
        <v>0</v>
      </c>
      <c r="X48" s="32">
        <f t="shared" si="6"/>
        <v>0</v>
      </c>
      <c r="Y48" s="32">
        <f t="shared" si="6"/>
        <v>0</v>
      </c>
    </row>
    <row r="49" spans="1:25" ht="15.75" customHeight="1" hidden="1">
      <c r="A49" s="34" t="s">
        <v>66</v>
      </c>
      <c r="B49" s="29" t="s">
        <v>4</v>
      </c>
      <c r="C49" s="29" t="s">
        <v>0</v>
      </c>
      <c r="D49" s="29" t="s">
        <v>16</v>
      </c>
      <c r="E49" s="30" t="s">
        <v>410</v>
      </c>
      <c r="F49" s="35" t="s">
        <v>70</v>
      </c>
      <c r="G49" s="32">
        <f>G50</f>
        <v>0</v>
      </c>
      <c r="H49" s="32">
        <f aca="true" t="shared" si="7" ref="H49:Y49">H50</f>
        <v>0</v>
      </c>
      <c r="I49" s="32">
        <f t="shared" si="7"/>
        <v>0</v>
      </c>
      <c r="J49" s="32">
        <f t="shared" si="7"/>
        <v>0</v>
      </c>
      <c r="K49" s="32">
        <f t="shared" si="7"/>
        <v>0</v>
      </c>
      <c r="L49" s="32">
        <f t="shared" si="7"/>
        <v>0</v>
      </c>
      <c r="M49" s="32">
        <f t="shared" si="7"/>
        <v>0</v>
      </c>
      <c r="N49" s="32">
        <f t="shared" si="7"/>
        <v>0</v>
      </c>
      <c r="O49" s="32">
        <f t="shared" si="7"/>
        <v>0</v>
      </c>
      <c r="P49" s="32">
        <f t="shared" si="7"/>
        <v>0</v>
      </c>
      <c r="Q49" s="32">
        <f t="shared" si="7"/>
        <v>0</v>
      </c>
      <c r="R49" s="32">
        <f t="shared" si="7"/>
        <v>0</v>
      </c>
      <c r="S49" s="32">
        <f t="shared" si="7"/>
        <v>0</v>
      </c>
      <c r="T49" s="32">
        <f t="shared" si="7"/>
        <v>0</v>
      </c>
      <c r="U49" s="32">
        <f t="shared" si="7"/>
        <v>0</v>
      </c>
      <c r="V49" s="32">
        <f t="shared" si="7"/>
        <v>0</v>
      </c>
      <c r="W49" s="32">
        <f t="shared" si="7"/>
        <v>0</v>
      </c>
      <c r="X49" s="32">
        <f t="shared" si="7"/>
        <v>0</v>
      </c>
      <c r="Y49" s="32">
        <f t="shared" si="7"/>
        <v>0</v>
      </c>
    </row>
    <row r="50" spans="1:25" ht="17.25" customHeight="1" hidden="1">
      <c r="A50" s="36" t="s">
        <v>415</v>
      </c>
      <c r="B50" s="29" t="s">
        <v>4</v>
      </c>
      <c r="C50" s="29" t="s">
        <v>0</v>
      </c>
      <c r="D50" s="29" t="s">
        <v>16</v>
      </c>
      <c r="E50" s="30" t="s">
        <v>410</v>
      </c>
      <c r="F50" s="37">
        <v>880</v>
      </c>
      <c r="G50" s="32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2"/>
    </row>
    <row r="51" spans="1:25" ht="12.75">
      <c r="A51" s="39" t="s">
        <v>10</v>
      </c>
      <c r="B51" s="22" t="s">
        <v>4</v>
      </c>
      <c r="C51" s="18" t="s">
        <v>0</v>
      </c>
      <c r="D51" s="18" t="s">
        <v>41</v>
      </c>
      <c r="E51" s="19"/>
      <c r="F51" s="15"/>
      <c r="G51" s="40">
        <f>G52</f>
        <v>3000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40">
        <f>Y52</f>
        <v>3000</v>
      </c>
    </row>
    <row r="52" spans="1:25" ht="38.25">
      <c r="A52" s="21" t="s">
        <v>214</v>
      </c>
      <c r="B52" s="22" t="s">
        <v>4</v>
      </c>
      <c r="C52" s="18" t="s">
        <v>0</v>
      </c>
      <c r="D52" s="18" t="s">
        <v>41</v>
      </c>
      <c r="E52" s="18" t="s">
        <v>118</v>
      </c>
      <c r="F52" s="15"/>
      <c r="G52" s="40">
        <f>G53</f>
        <v>3000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40">
        <f>Y53</f>
        <v>3000</v>
      </c>
    </row>
    <row r="53" spans="1:25" ht="25.5">
      <c r="A53" s="41" t="s">
        <v>69</v>
      </c>
      <c r="B53" s="22" t="s">
        <v>4</v>
      </c>
      <c r="C53" s="18" t="s">
        <v>0</v>
      </c>
      <c r="D53" s="18" t="s">
        <v>41</v>
      </c>
      <c r="E53" s="18" t="s">
        <v>209</v>
      </c>
      <c r="F53" s="15"/>
      <c r="G53" s="40">
        <f>G54</f>
        <v>3000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40">
        <f>Y54</f>
        <v>3000</v>
      </c>
    </row>
    <row r="54" spans="1:25" ht="12.75">
      <c r="A54" s="42" t="s">
        <v>66</v>
      </c>
      <c r="B54" s="22" t="s">
        <v>4</v>
      </c>
      <c r="C54" s="18" t="s">
        <v>0</v>
      </c>
      <c r="D54" s="18" t="s">
        <v>41</v>
      </c>
      <c r="E54" s="18" t="s">
        <v>209</v>
      </c>
      <c r="F54" s="18" t="s">
        <v>70</v>
      </c>
      <c r="G54" s="40">
        <f>G55</f>
        <v>3000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40">
        <f>Y55</f>
        <v>3000</v>
      </c>
    </row>
    <row r="55" spans="1:25" ht="12.75">
      <c r="A55" s="42" t="s">
        <v>211</v>
      </c>
      <c r="B55" s="22" t="s">
        <v>4</v>
      </c>
      <c r="C55" s="18" t="s">
        <v>0</v>
      </c>
      <c r="D55" s="18" t="s">
        <v>41</v>
      </c>
      <c r="E55" s="18" t="s">
        <v>209</v>
      </c>
      <c r="F55" s="18" t="s">
        <v>210</v>
      </c>
      <c r="G55" s="40">
        <v>3000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40">
        <v>3000</v>
      </c>
    </row>
    <row r="56" spans="1:25" ht="23.25" customHeight="1">
      <c r="A56" s="43" t="s">
        <v>25</v>
      </c>
      <c r="B56" s="22" t="s">
        <v>4</v>
      </c>
      <c r="C56" s="22" t="s">
        <v>0</v>
      </c>
      <c r="D56" s="22" t="s">
        <v>57</v>
      </c>
      <c r="E56" s="19"/>
      <c r="F56" s="15"/>
      <c r="G56" s="19">
        <f>G57+G62</f>
        <v>12075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9">
        <f>Y57+Y62</f>
        <v>17087</v>
      </c>
    </row>
    <row r="57" spans="1:25" ht="51">
      <c r="A57" s="21" t="s">
        <v>217</v>
      </c>
      <c r="B57" s="22" t="s">
        <v>4</v>
      </c>
      <c r="C57" s="22" t="s">
        <v>0</v>
      </c>
      <c r="D57" s="22" t="s">
        <v>57</v>
      </c>
      <c r="E57" s="19" t="s">
        <v>218</v>
      </c>
      <c r="F57" s="15"/>
      <c r="G57" s="19">
        <f>G58</f>
        <v>100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9">
        <f>Y58</f>
        <v>100</v>
      </c>
    </row>
    <row r="58" spans="1:25" ht="25.5">
      <c r="A58" s="21" t="s">
        <v>219</v>
      </c>
      <c r="B58" s="22" t="s">
        <v>4</v>
      </c>
      <c r="C58" s="22" t="s">
        <v>0</v>
      </c>
      <c r="D58" s="22" t="s">
        <v>57</v>
      </c>
      <c r="E58" s="19" t="s">
        <v>220</v>
      </c>
      <c r="F58" s="15"/>
      <c r="G58" s="19">
        <f>G59</f>
        <v>100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9">
        <f>Y59</f>
        <v>100</v>
      </c>
    </row>
    <row r="59" spans="1:25" ht="27" customHeight="1">
      <c r="A59" s="27" t="s">
        <v>349</v>
      </c>
      <c r="B59" s="22" t="s">
        <v>4</v>
      </c>
      <c r="C59" s="22" t="s">
        <v>0</v>
      </c>
      <c r="D59" s="22" t="s">
        <v>57</v>
      </c>
      <c r="E59" s="19" t="s">
        <v>221</v>
      </c>
      <c r="F59" s="15"/>
      <c r="G59" s="19">
        <f>G60</f>
        <v>100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9">
        <f>Y60</f>
        <v>100</v>
      </c>
    </row>
    <row r="60" spans="1:25" ht="38.25">
      <c r="A60" s="24" t="s">
        <v>327</v>
      </c>
      <c r="B60" s="22" t="s">
        <v>4</v>
      </c>
      <c r="C60" s="22" t="s">
        <v>0</v>
      </c>
      <c r="D60" s="22" t="s">
        <v>57</v>
      </c>
      <c r="E60" s="19" t="s">
        <v>221</v>
      </c>
      <c r="F60" s="15">
        <v>200</v>
      </c>
      <c r="G60" s="19">
        <f>G61</f>
        <v>100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9">
        <f>Y61</f>
        <v>100</v>
      </c>
    </row>
    <row r="61" spans="1:25" ht="38.25">
      <c r="A61" s="24" t="s">
        <v>328</v>
      </c>
      <c r="B61" s="22" t="s">
        <v>4</v>
      </c>
      <c r="C61" s="22" t="s">
        <v>0</v>
      </c>
      <c r="D61" s="22" t="s">
        <v>57</v>
      </c>
      <c r="E61" s="19" t="s">
        <v>221</v>
      </c>
      <c r="F61" s="15">
        <v>240</v>
      </c>
      <c r="G61" s="19">
        <v>100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9">
        <v>100</v>
      </c>
    </row>
    <row r="62" spans="1:25" ht="38.25">
      <c r="A62" s="21" t="s">
        <v>214</v>
      </c>
      <c r="B62" s="22" t="s">
        <v>4</v>
      </c>
      <c r="C62" s="22" t="s">
        <v>0</v>
      </c>
      <c r="D62" s="22" t="s">
        <v>57</v>
      </c>
      <c r="E62" s="19" t="s">
        <v>222</v>
      </c>
      <c r="F62" s="15"/>
      <c r="G62" s="19">
        <f aca="true" t="shared" si="8" ref="G62:Y62">G76+G68+G73+G63</f>
        <v>11975</v>
      </c>
      <c r="H62" s="19">
        <f t="shared" si="8"/>
        <v>0</v>
      </c>
      <c r="I62" s="19">
        <f t="shared" si="8"/>
        <v>0</v>
      </c>
      <c r="J62" s="19">
        <f t="shared" si="8"/>
        <v>0</v>
      </c>
      <c r="K62" s="19">
        <f t="shared" si="8"/>
        <v>0</v>
      </c>
      <c r="L62" s="19">
        <f t="shared" si="8"/>
        <v>0</v>
      </c>
      <c r="M62" s="19">
        <f t="shared" si="8"/>
        <v>0</v>
      </c>
      <c r="N62" s="19">
        <f t="shared" si="8"/>
        <v>0</v>
      </c>
      <c r="O62" s="19">
        <f t="shared" si="8"/>
        <v>0</v>
      </c>
      <c r="P62" s="19">
        <f t="shared" si="8"/>
        <v>0</v>
      </c>
      <c r="Q62" s="19">
        <f t="shared" si="8"/>
        <v>0</v>
      </c>
      <c r="R62" s="19">
        <f t="shared" si="8"/>
        <v>0</v>
      </c>
      <c r="S62" s="19">
        <f t="shared" si="8"/>
        <v>0</v>
      </c>
      <c r="T62" s="19">
        <f t="shared" si="8"/>
        <v>0</v>
      </c>
      <c r="U62" s="19">
        <f t="shared" si="8"/>
        <v>0</v>
      </c>
      <c r="V62" s="19">
        <f t="shared" si="8"/>
        <v>0</v>
      </c>
      <c r="W62" s="19">
        <f t="shared" si="8"/>
        <v>0</v>
      </c>
      <c r="X62" s="19">
        <f t="shared" si="8"/>
        <v>0</v>
      </c>
      <c r="Y62" s="19">
        <f t="shared" si="8"/>
        <v>16987</v>
      </c>
    </row>
    <row r="63" spans="1:25" ht="25.5">
      <c r="A63" s="20" t="s">
        <v>406</v>
      </c>
      <c r="B63" s="22" t="s">
        <v>4</v>
      </c>
      <c r="C63" s="44" t="s">
        <v>0</v>
      </c>
      <c r="D63" s="44" t="s">
        <v>57</v>
      </c>
      <c r="E63" s="15" t="s">
        <v>407</v>
      </c>
      <c r="F63" s="15"/>
      <c r="G63" s="19">
        <f>G64+G66</f>
        <v>3275</v>
      </c>
      <c r="H63" s="19">
        <f aca="true" t="shared" si="9" ref="H63:Y63">H64+H66</f>
        <v>0</v>
      </c>
      <c r="I63" s="19">
        <f t="shared" si="9"/>
        <v>0</v>
      </c>
      <c r="J63" s="19">
        <f t="shared" si="9"/>
        <v>0</v>
      </c>
      <c r="K63" s="19">
        <f t="shared" si="9"/>
        <v>0</v>
      </c>
      <c r="L63" s="19">
        <f t="shared" si="9"/>
        <v>0</v>
      </c>
      <c r="M63" s="19">
        <f t="shared" si="9"/>
        <v>0</v>
      </c>
      <c r="N63" s="19">
        <f t="shared" si="9"/>
        <v>0</v>
      </c>
      <c r="O63" s="19">
        <f t="shared" si="9"/>
        <v>0</v>
      </c>
      <c r="P63" s="19">
        <f t="shared" si="9"/>
        <v>0</v>
      </c>
      <c r="Q63" s="19">
        <f t="shared" si="9"/>
        <v>0</v>
      </c>
      <c r="R63" s="19">
        <f t="shared" si="9"/>
        <v>0</v>
      </c>
      <c r="S63" s="19">
        <f t="shared" si="9"/>
        <v>0</v>
      </c>
      <c r="T63" s="19">
        <f t="shared" si="9"/>
        <v>0</v>
      </c>
      <c r="U63" s="19">
        <f t="shared" si="9"/>
        <v>0</v>
      </c>
      <c r="V63" s="19">
        <f t="shared" si="9"/>
        <v>0</v>
      </c>
      <c r="W63" s="19">
        <f t="shared" si="9"/>
        <v>0</v>
      </c>
      <c r="X63" s="19">
        <f t="shared" si="9"/>
        <v>0</v>
      </c>
      <c r="Y63" s="19">
        <f t="shared" si="9"/>
        <v>2631</v>
      </c>
    </row>
    <row r="64" spans="1:25" ht="89.25">
      <c r="A64" s="24" t="s">
        <v>89</v>
      </c>
      <c r="B64" s="22" t="s">
        <v>4</v>
      </c>
      <c r="C64" s="44" t="s">
        <v>0</v>
      </c>
      <c r="D64" s="44" t="s">
        <v>57</v>
      </c>
      <c r="E64" s="15" t="s">
        <v>407</v>
      </c>
      <c r="F64" s="15">
        <v>100</v>
      </c>
      <c r="G64" s="19">
        <f>G65</f>
        <v>2332</v>
      </c>
      <c r="H64" s="19">
        <f aca="true" t="shared" si="10" ref="H64:Y64">H65</f>
        <v>0</v>
      </c>
      <c r="I64" s="19">
        <f t="shared" si="10"/>
        <v>0</v>
      </c>
      <c r="J64" s="19">
        <f t="shared" si="10"/>
        <v>0</v>
      </c>
      <c r="K64" s="19">
        <f t="shared" si="10"/>
        <v>0</v>
      </c>
      <c r="L64" s="19">
        <f t="shared" si="10"/>
        <v>0</v>
      </c>
      <c r="M64" s="19">
        <f t="shared" si="10"/>
        <v>0</v>
      </c>
      <c r="N64" s="19">
        <f t="shared" si="10"/>
        <v>0</v>
      </c>
      <c r="O64" s="19">
        <f t="shared" si="10"/>
        <v>0</v>
      </c>
      <c r="P64" s="19">
        <f t="shared" si="10"/>
        <v>0</v>
      </c>
      <c r="Q64" s="19">
        <f t="shared" si="10"/>
        <v>0</v>
      </c>
      <c r="R64" s="19">
        <f t="shared" si="10"/>
        <v>0</v>
      </c>
      <c r="S64" s="19">
        <f t="shared" si="10"/>
        <v>0</v>
      </c>
      <c r="T64" s="19">
        <f t="shared" si="10"/>
        <v>0</v>
      </c>
      <c r="U64" s="19">
        <f t="shared" si="10"/>
        <v>0</v>
      </c>
      <c r="V64" s="19">
        <f t="shared" si="10"/>
        <v>0</v>
      </c>
      <c r="W64" s="19">
        <f t="shared" si="10"/>
        <v>0</v>
      </c>
      <c r="X64" s="19">
        <f t="shared" si="10"/>
        <v>0</v>
      </c>
      <c r="Y64" s="19">
        <f t="shared" si="10"/>
        <v>980</v>
      </c>
    </row>
    <row r="65" spans="1:25" ht="38.25">
      <c r="A65" s="25" t="s">
        <v>198</v>
      </c>
      <c r="B65" s="22" t="s">
        <v>4</v>
      </c>
      <c r="C65" s="44" t="s">
        <v>0</v>
      </c>
      <c r="D65" s="44" t="s">
        <v>57</v>
      </c>
      <c r="E65" s="15" t="s">
        <v>407</v>
      </c>
      <c r="F65" s="15">
        <v>120</v>
      </c>
      <c r="G65" s="19">
        <v>2332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>
        <v>980</v>
      </c>
    </row>
    <row r="66" spans="1:25" ht="38.25">
      <c r="A66" s="24" t="s">
        <v>327</v>
      </c>
      <c r="B66" s="22" t="s">
        <v>4</v>
      </c>
      <c r="C66" s="44" t="s">
        <v>0</v>
      </c>
      <c r="D66" s="44" t="s">
        <v>57</v>
      </c>
      <c r="E66" s="15" t="s">
        <v>407</v>
      </c>
      <c r="F66" s="15">
        <v>200</v>
      </c>
      <c r="G66" s="19">
        <f>G67</f>
        <v>943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>
        <f>Y67</f>
        <v>1651</v>
      </c>
    </row>
    <row r="67" spans="1:25" ht="38.25">
      <c r="A67" s="24" t="s">
        <v>328</v>
      </c>
      <c r="B67" s="22" t="s">
        <v>4</v>
      </c>
      <c r="C67" s="44" t="s">
        <v>0</v>
      </c>
      <c r="D67" s="44" t="s">
        <v>57</v>
      </c>
      <c r="E67" s="15" t="s">
        <v>407</v>
      </c>
      <c r="F67" s="15">
        <v>240</v>
      </c>
      <c r="G67" s="19">
        <v>943</v>
      </c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>
        <v>1651</v>
      </c>
    </row>
    <row r="68" spans="1:25" ht="51">
      <c r="A68" s="49" t="s">
        <v>545</v>
      </c>
      <c r="B68" s="22" t="s">
        <v>4</v>
      </c>
      <c r="C68" s="44" t="s">
        <v>0</v>
      </c>
      <c r="D68" s="44" t="s">
        <v>57</v>
      </c>
      <c r="E68" s="15" t="s">
        <v>339</v>
      </c>
      <c r="F68" s="15"/>
      <c r="G68" s="19">
        <f>G69+G71</f>
        <v>6865</v>
      </c>
      <c r="H68" s="19">
        <f aca="true" t="shared" si="11" ref="H68:Y68">H69+H71</f>
        <v>0</v>
      </c>
      <c r="I68" s="19">
        <f t="shared" si="11"/>
        <v>0</v>
      </c>
      <c r="J68" s="19">
        <f t="shared" si="11"/>
        <v>0</v>
      </c>
      <c r="K68" s="19">
        <f t="shared" si="11"/>
        <v>0</v>
      </c>
      <c r="L68" s="19">
        <f t="shared" si="11"/>
        <v>0</v>
      </c>
      <c r="M68" s="19">
        <f t="shared" si="11"/>
        <v>0</v>
      </c>
      <c r="N68" s="19">
        <f t="shared" si="11"/>
        <v>0</v>
      </c>
      <c r="O68" s="19">
        <f t="shared" si="11"/>
        <v>0</v>
      </c>
      <c r="P68" s="19">
        <f t="shared" si="11"/>
        <v>0</v>
      </c>
      <c r="Q68" s="19">
        <f t="shared" si="11"/>
        <v>0</v>
      </c>
      <c r="R68" s="19">
        <f t="shared" si="11"/>
        <v>0</v>
      </c>
      <c r="S68" s="19">
        <f t="shared" si="11"/>
        <v>0</v>
      </c>
      <c r="T68" s="19">
        <f t="shared" si="11"/>
        <v>0</v>
      </c>
      <c r="U68" s="19">
        <f t="shared" si="11"/>
        <v>0</v>
      </c>
      <c r="V68" s="19">
        <f t="shared" si="11"/>
        <v>0</v>
      </c>
      <c r="W68" s="19">
        <f t="shared" si="11"/>
        <v>0</v>
      </c>
      <c r="X68" s="19">
        <f t="shared" si="11"/>
        <v>0</v>
      </c>
      <c r="Y68" s="19">
        <f t="shared" si="11"/>
        <v>7521</v>
      </c>
    </row>
    <row r="69" spans="1:25" ht="89.25">
      <c r="A69" s="24" t="s">
        <v>89</v>
      </c>
      <c r="B69" s="22" t="s">
        <v>4</v>
      </c>
      <c r="C69" s="44" t="s">
        <v>0</v>
      </c>
      <c r="D69" s="44" t="s">
        <v>57</v>
      </c>
      <c r="E69" s="15" t="s">
        <v>339</v>
      </c>
      <c r="F69" s="15">
        <v>100</v>
      </c>
      <c r="G69" s="19">
        <f>G70</f>
        <v>6865</v>
      </c>
      <c r="H69" s="19">
        <f aca="true" t="shared" si="12" ref="H69:Y69">H70</f>
        <v>0</v>
      </c>
      <c r="I69" s="19">
        <f t="shared" si="12"/>
        <v>0</v>
      </c>
      <c r="J69" s="19">
        <f t="shared" si="12"/>
        <v>0</v>
      </c>
      <c r="K69" s="19">
        <f t="shared" si="12"/>
        <v>0</v>
      </c>
      <c r="L69" s="19">
        <f t="shared" si="12"/>
        <v>0</v>
      </c>
      <c r="M69" s="19">
        <f t="shared" si="12"/>
        <v>0</v>
      </c>
      <c r="N69" s="19">
        <f t="shared" si="12"/>
        <v>0</v>
      </c>
      <c r="O69" s="19">
        <f t="shared" si="12"/>
        <v>0</v>
      </c>
      <c r="P69" s="19">
        <f t="shared" si="12"/>
        <v>0</v>
      </c>
      <c r="Q69" s="19">
        <f t="shared" si="12"/>
        <v>0</v>
      </c>
      <c r="R69" s="19">
        <f t="shared" si="12"/>
        <v>0</v>
      </c>
      <c r="S69" s="19">
        <f t="shared" si="12"/>
        <v>0</v>
      </c>
      <c r="T69" s="19">
        <f t="shared" si="12"/>
        <v>0</v>
      </c>
      <c r="U69" s="19">
        <f t="shared" si="12"/>
        <v>0</v>
      </c>
      <c r="V69" s="19">
        <f t="shared" si="12"/>
        <v>0</v>
      </c>
      <c r="W69" s="19">
        <f t="shared" si="12"/>
        <v>0</v>
      </c>
      <c r="X69" s="19">
        <f t="shared" si="12"/>
        <v>0</v>
      </c>
      <c r="Y69" s="19">
        <f t="shared" si="12"/>
        <v>7521</v>
      </c>
    </row>
    <row r="70" spans="1:25" ht="38.25">
      <c r="A70" s="25" t="s">
        <v>198</v>
      </c>
      <c r="B70" s="22" t="s">
        <v>4</v>
      </c>
      <c r="C70" s="44" t="s">
        <v>0</v>
      </c>
      <c r="D70" s="44" t="s">
        <v>57</v>
      </c>
      <c r="E70" s="15" t="s">
        <v>339</v>
      </c>
      <c r="F70" s="15">
        <v>120</v>
      </c>
      <c r="G70" s="19">
        <v>6865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>
        <v>7521</v>
      </c>
    </row>
    <row r="71" spans="1:25" ht="38.25" hidden="1">
      <c r="A71" s="24" t="s">
        <v>327</v>
      </c>
      <c r="B71" s="22" t="s">
        <v>4</v>
      </c>
      <c r="C71" s="44" t="s">
        <v>0</v>
      </c>
      <c r="D71" s="44" t="s">
        <v>57</v>
      </c>
      <c r="E71" s="15" t="s">
        <v>339</v>
      </c>
      <c r="F71" s="15">
        <v>200</v>
      </c>
      <c r="G71" s="19">
        <f>G72</f>
        <v>0</v>
      </c>
      <c r="H71" s="19">
        <f aca="true" t="shared" si="13" ref="H71:Y71">H72</f>
        <v>0</v>
      </c>
      <c r="I71" s="19">
        <f t="shared" si="13"/>
        <v>0</v>
      </c>
      <c r="J71" s="19">
        <f t="shared" si="13"/>
        <v>0</v>
      </c>
      <c r="K71" s="19">
        <f t="shared" si="13"/>
        <v>0</v>
      </c>
      <c r="L71" s="19">
        <f t="shared" si="13"/>
        <v>0</v>
      </c>
      <c r="M71" s="19">
        <f t="shared" si="13"/>
        <v>0</v>
      </c>
      <c r="N71" s="19">
        <f t="shared" si="13"/>
        <v>0</v>
      </c>
      <c r="O71" s="19">
        <f t="shared" si="13"/>
        <v>0</v>
      </c>
      <c r="P71" s="19">
        <f t="shared" si="13"/>
        <v>0</v>
      </c>
      <c r="Q71" s="19">
        <f t="shared" si="13"/>
        <v>0</v>
      </c>
      <c r="R71" s="19">
        <f t="shared" si="13"/>
        <v>0</v>
      </c>
      <c r="S71" s="19">
        <f t="shared" si="13"/>
        <v>0</v>
      </c>
      <c r="T71" s="19">
        <f t="shared" si="13"/>
        <v>0</v>
      </c>
      <c r="U71" s="19">
        <f t="shared" si="13"/>
        <v>0</v>
      </c>
      <c r="V71" s="19">
        <f t="shared" si="13"/>
        <v>0</v>
      </c>
      <c r="W71" s="19">
        <f t="shared" si="13"/>
        <v>0</v>
      </c>
      <c r="X71" s="19">
        <f t="shared" si="13"/>
        <v>0</v>
      </c>
      <c r="Y71" s="19">
        <f t="shared" si="13"/>
        <v>0</v>
      </c>
    </row>
    <row r="72" spans="1:25" ht="38.25" hidden="1">
      <c r="A72" s="24" t="s">
        <v>328</v>
      </c>
      <c r="B72" s="22" t="s">
        <v>4</v>
      </c>
      <c r="C72" s="44" t="s">
        <v>0</v>
      </c>
      <c r="D72" s="44" t="s">
        <v>57</v>
      </c>
      <c r="E72" s="15" t="s">
        <v>339</v>
      </c>
      <c r="F72" s="15">
        <v>240</v>
      </c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53" hidden="1">
      <c r="A73" s="45" t="s">
        <v>390</v>
      </c>
      <c r="B73" s="22" t="s">
        <v>4</v>
      </c>
      <c r="C73" s="44" t="s">
        <v>0</v>
      </c>
      <c r="D73" s="44" t="s">
        <v>57</v>
      </c>
      <c r="E73" s="15" t="s">
        <v>391</v>
      </c>
      <c r="F73" s="15"/>
      <c r="G73" s="32">
        <f>G74</f>
        <v>0</v>
      </c>
      <c r="H73" s="32">
        <f aca="true" t="shared" si="14" ref="H73:Y73">H74</f>
        <v>0</v>
      </c>
      <c r="I73" s="32">
        <f t="shared" si="14"/>
        <v>0</v>
      </c>
      <c r="J73" s="32">
        <f t="shared" si="14"/>
        <v>0</v>
      </c>
      <c r="K73" s="32">
        <f t="shared" si="14"/>
        <v>0</v>
      </c>
      <c r="L73" s="32">
        <f t="shared" si="14"/>
        <v>0</v>
      </c>
      <c r="M73" s="32">
        <f t="shared" si="14"/>
        <v>0</v>
      </c>
      <c r="N73" s="32">
        <f t="shared" si="14"/>
        <v>0</v>
      </c>
      <c r="O73" s="32">
        <f t="shared" si="14"/>
        <v>0</v>
      </c>
      <c r="P73" s="32">
        <f t="shared" si="14"/>
        <v>0</v>
      </c>
      <c r="Q73" s="32">
        <f t="shared" si="14"/>
        <v>0</v>
      </c>
      <c r="R73" s="32">
        <f t="shared" si="14"/>
        <v>0</v>
      </c>
      <c r="S73" s="32">
        <f t="shared" si="14"/>
        <v>0</v>
      </c>
      <c r="T73" s="32">
        <f t="shared" si="14"/>
        <v>0</v>
      </c>
      <c r="U73" s="32">
        <f t="shared" si="14"/>
        <v>0</v>
      </c>
      <c r="V73" s="32">
        <f t="shared" si="14"/>
        <v>0</v>
      </c>
      <c r="W73" s="32">
        <f t="shared" si="14"/>
        <v>0</v>
      </c>
      <c r="X73" s="32">
        <f t="shared" si="14"/>
        <v>0</v>
      </c>
      <c r="Y73" s="32">
        <f t="shared" si="14"/>
        <v>0</v>
      </c>
    </row>
    <row r="74" spans="1:25" ht="89.25" hidden="1">
      <c r="A74" s="24" t="s">
        <v>89</v>
      </c>
      <c r="B74" s="22" t="s">
        <v>4</v>
      </c>
      <c r="C74" s="44" t="s">
        <v>0</v>
      </c>
      <c r="D74" s="44" t="s">
        <v>57</v>
      </c>
      <c r="E74" s="15" t="s">
        <v>391</v>
      </c>
      <c r="F74" s="15">
        <v>100</v>
      </c>
      <c r="G74" s="32">
        <f>G75</f>
        <v>0</v>
      </c>
      <c r="H74" s="32">
        <f aca="true" t="shared" si="15" ref="H74:Y74">H75</f>
        <v>0</v>
      </c>
      <c r="I74" s="32">
        <f t="shared" si="15"/>
        <v>0</v>
      </c>
      <c r="J74" s="32">
        <f t="shared" si="15"/>
        <v>0</v>
      </c>
      <c r="K74" s="32">
        <f t="shared" si="15"/>
        <v>0</v>
      </c>
      <c r="L74" s="32">
        <f t="shared" si="15"/>
        <v>0</v>
      </c>
      <c r="M74" s="32">
        <f t="shared" si="15"/>
        <v>0</v>
      </c>
      <c r="N74" s="32">
        <f t="shared" si="15"/>
        <v>0</v>
      </c>
      <c r="O74" s="32">
        <f t="shared" si="15"/>
        <v>0</v>
      </c>
      <c r="P74" s="32">
        <f t="shared" si="15"/>
        <v>0</v>
      </c>
      <c r="Q74" s="32">
        <f t="shared" si="15"/>
        <v>0</v>
      </c>
      <c r="R74" s="32">
        <f t="shared" si="15"/>
        <v>0</v>
      </c>
      <c r="S74" s="32">
        <f t="shared" si="15"/>
        <v>0</v>
      </c>
      <c r="T74" s="32">
        <f t="shared" si="15"/>
        <v>0</v>
      </c>
      <c r="U74" s="32">
        <f t="shared" si="15"/>
        <v>0</v>
      </c>
      <c r="V74" s="32">
        <f t="shared" si="15"/>
        <v>0</v>
      </c>
      <c r="W74" s="32">
        <f t="shared" si="15"/>
        <v>0</v>
      </c>
      <c r="X74" s="32">
        <f t="shared" si="15"/>
        <v>0</v>
      </c>
      <c r="Y74" s="32">
        <f t="shared" si="15"/>
        <v>0</v>
      </c>
    </row>
    <row r="75" spans="1:25" ht="38.25" hidden="1">
      <c r="A75" s="25" t="s">
        <v>198</v>
      </c>
      <c r="B75" s="22" t="s">
        <v>4</v>
      </c>
      <c r="C75" s="44" t="s">
        <v>0</v>
      </c>
      <c r="D75" s="44" t="s">
        <v>57</v>
      </c>
      <c r="E75" s="15" t="s">
        <v>391</v>
      </c>
      <c r="F75" s="15">
        <v>120</v>
      </c>
      <c r="G75" s="32">
        <v>0</v>
      </c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>
        <v>0</v>
      </c>
    </row>
    <row r="76" spans="1:25" ht="25.5">
      <c r="A76" s="27" t="s">
        <v>27</v>
      </c>
      <c r="B76" s="22" t="s">
        <v>4</v>
      </c>
      <c r="C76" s="22" t="s">
        <v>0</v>
      </c>
      <c r="D76" s="22" t="s">
        <v>57</v>
      </c>
      <c r="E76" s="19" t="s">
        <v>199</v>
      </c>
      <c r="F76" s="15"/>
      <c r="G76" s="19">
        <f>G77+G79</f>
        <v>1835</v>
      </c>
      <c r="H76" s="19">
        <f aca="true" t="shared" si="16" ref="H76:Y76">H77+H79</f>
        <v>0</v>
      </c>
      <c r="I76" s="19">
        <f t="shared" si="16"/>
        <v>0</v>
      </c>
      <c r="J76" s="19">
        <f t="shared" si="16"/>
        <v>0</v>
      </c>
      <c r="K76" s="19">
        <f t="shared" si="16"/>
        <v>0</v>
      </c>
      <c r="L76" s="19">
        <f t="shared" si="16"/>
        <v>0</v>
      </c>
      <c r="M76" s="19">
        <f t="shared" si="16"/>
        <v>0</v>
      </c>
      <c r="N76" s="19">
        <f t="shared" si="16"/>
        <v>0</v>
      </c>
      <c r="O76" s="19">
        <f t="shared" si="16"/>
        <v>0</v>
      </c>
      <c r="P76" s="19">
        <f t="shared" si="16"/>
        <v>0</v>
      </c>
      <c r="Q76" s="19">
        <f t="shared" si="16"/>
        <v>0</v>
      </c>
      <c r="R76" s="19">
        <f t="shared" si="16"/>
        <v>0</v>
      </c>
      <c r="S76" s="19">
        <f t="shared" si="16"/>
        <v>0</v>
      </c>
      <c r="T76" s="19">
        <f t="shared" si="16"/>
        <v>0</v>
      </c>
      <c r="U76" s="19">
        <f t="shared" si="16"/>
        <v>0</v>
      </c>
      <c r="V76" s="19">
        <f t="shared" si="16"/>
        <v>0</v>
      </c>
      <c r="W76" s="19">
        <f t="shared" si="16"/>
        <v>0</v>
      </c>
      <c r="X76" s="19">
        <f t="shared" si="16"/>
        <v>0</v>
      </c>
      <c r="Y76" s="19">
        <f t="shared" si="16"/>
        <v>6835</v>
      </c>
    </row>
    <row r="77" spans="1:25" ht="38.25">
      <c r="A77" s="24" t="s">
        <v>327</v>
      </c>
      <c r="B77" s="22" t="s">
        <v>4</v>
      </c>
      <c r="C77" s="22" t="s">
        <v>0</v>
      </c>
      <c r="D77" s="22" t="s">
        <v>57</v>
      </c>
      <c r="E77" s="19" t="s">
        <v>199</v>
      </c>
      <c r="F77" s="15">
        <v>200</v>
      </c>
      <c r="G77" s="19">
        <f>G78</f>
        <v>1513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9">
        <f>Y78</f>
        <v>6513</v>
      </c>
    </row>
    <row r="78" spans="1:25" ht="38.25">
      <c r="A78" s="24" t="s">
        <v>328</v>
      </c>
      <c r="B78" s="22" t="s">
        <v>4</v>
      </c>
      <c r="C78" s="22" t="s">
        <v>0</v>
      </c>
      <c r="D78" s="22" t="s">
        <v>57</v>
      </c>
      <c r="E78" s="19" t="s">
        <v>199</v>
      </c>
      <c r="F78" s="15">
        <v>240</v>
      </c>
      <c r="G78" s="19">
        <f>1513</f>
        <v>1513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9">
        <f>1513+5000</f>
        <v>6513</v>
      </c>
    </row>
    <row r="79" spans="1:25" ht="12.75">
      <c r="A79" s="42" t="s">
        <v>66</v>
      </c>
      <c r="B79" s="22" t="s">
        <v>4</v>
      </c>
      <c r="C79" s="22" t="s">
        <v>0</v>
      </c>
      <c r="D79" s="22" t="s">
        <v>57</v>
      </c>
      <c r="E79" s="19" t="s">
        <v>199</v>
      </c>
      <c r="F79" s="18" t="s">
        <v>70</v>
      </c>
      <c r="G79" s="19">
        <f>G80</f>
        <v>322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9">
        <f>Y80</f>
        <v>322</v>
      </c>
    </row>
    <row r="80" spans="1:25" ht="27" customHeight="1">
      <c r="A80" s="46" t="s">
        <v>343</v>
      </c>
      <c r="B80" s="22" t="s">
        <v>4</v>
      </c>
      <c r="C80" s="22" t="s">
        <v>0</v>
      </c>
      <c r="D80" s="22" t="s">
        <v>57</v>
      </c>
      <c r="E80" s="19" t="s">
        <v>199</v>
      </c>
      <c r="F80" s="18" t="s">
        <v>223</v>
      </c>
      <c r="G80" s="19">
        <v>322</v>
      </c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9">
        <v>322</v>
      </c>
    </row>
    <row r="81" spans="1:25" ht="38.25">
      <c r="A81" s="17" t="s">
        <v>48</v>
      </c>
      <c r="B81" s="22" t="s">
        <v>4</v>
      </c>
      <c r="C81" s="18" t="s">
        <v>12</v>
      </c>
      <c r="D81" s="18" t="s">
        <v>17</v>
      </c>
      <c r="E81" s="18"/>
      <c r="F81" s="15"/>
      <c r="G81" s="16">
        <f>G82+G102+G98</f>
        <v>17950</v>
      </c>
      <c r="H81" s="16">
        <f aca="true" t="shared" si="17" ref="H81:Y81">H82+H102+H98</f>
        <v>0</v>
      </c>
      <c r="I81" s="16">
        <f t="shared" si="17"/>
        <v>0</v>
      </c>
      <c r="J81" s="16">
        <f t="shared" si="17"/>
        <v>0</v>
      </c>
      <c r="K81" s="16">
        <f t="shared" si="17"/>
        <v>0</v>
      </c>
      <c r="L81" s="16">
        <f t="shared" si="17"/>
        <v>0</v>
      </c>
      <c r="M81" s="16">
        <f t="shared" si="17"/>
        <v>0</v>
      </c>
      <c r="N81" s="16">
        <f t="shared" si="17"/>
        <v>0</v>
      </c>
      <c r="O81" s="16">
        <f t="shared" si="17"/>
        <v>0</v>
      </c>
      <c r="P81" s="16">
        <f t="shared" si="17"/>
        <v>0</v>
      </c>
      <c r="Q81" s="16">
        <f t="shared" si="17"/>
        <v>0</v>
      </c>
      <c r="R81" s="16">
        <f t="shared" si="17"/>
        <v>0</v>
      </c>
      <c r="S81" s="16">
        <f t="shared" si="17"/>
        <v>0</v>
      </c>
      <c r="T81" s="16">
        <f t="shared" si="17"/>
        <v>0</v>
      </c>
      <c r="U81" s="16">
        <f t="shared" si="17"/>
        <v>0</v>
      </c>
      <c r="V81" s="16">
        <f t="shared" si="17"/>
        <v>0</v>
      </c>
      <c r="W81" s="16">
        <f t="shared" si="17"/>
        <v>0</v>
      </c>
      <c r="X81" s="16">
        <f t="shared" si="17"/>
        <v>0</v>
      </c>
      <c r="Y81" s="16">
        <f t="shared" si="17"/>
        <v>17887</v>
      </c>
    </row>
    <row r="82" spans="1:25" ht="51">
      <c r="A82" s="39" t="s">
        <v>541</v>
      </c>
      <c r="B82" s="22" t="s">
        <v>4</v>
      </c>
      <c r="C82" s="18" t="s">
        <v>12</v>
      </c>
      <c r="D82" s="18" t="s">
        <v>36</v>
      </c>
      <c r="E82" s="19"/>
      <c r="F82" s="18"/>
      <c r="G82" s="16">
        <f>G83</f>
        <v>16217</v>
      </c>
      <c r="H82" s="16">
        <f aca="true" t="shared" si="18" ref="H82:Y82">H83</f>
        <v>0</v>
      </c>
      <c r="I82" s="16">
        <f t="shared" si="18"/>
        <v>0</v>
      </c>
      <c r="J82" s="16">
        <f t="shared" si="18"/>
        <v>0</v>
      </c>
      <c r="K82" s="16">
        <f t="shared" si="18"/>
        <v>0</v>
      </c>
      <c r="L82" s="16">
        <f t="shared" si="18"/>
        <v>0</v>
      </c>
      <c r="M82" s="16">
        <f t="shared" si="18"/>
        <v>0</v>
      </c>
      <c r="N82" s="16">
        <f t="shared" si="18"/>
        <v>0</v>
      </c>
      <c r="O82" s="16">
        <f t="shared" si="18"/>
        <v>0</v>
      </c>
      <c r="P82" s="16">
        <f t="shared" si="18"/>
        <v>0</v>
      </c>
      <c r="Q82" s="16">
        <f t="shared" si="18"/>
        <v>0</v>
      </c>
      <c r="R82" s="16">
        <f t="shared" si="18"/>
        <v>0</v>
      </c>
      <c r="S82" s="16">
        <f t="shared" si="18"/>
        <v>0</v>
      </c>
      <c r="T82" s="16">
        <f t="shared" si="18"/>
        <v>0</v>
      </c>
      <c r="U82" s="16">
        <f t="shared" si="18"/>
        <v>0</v>
      </c>
      <c r="V82" s="16">
        <f t="shared" si="18"/>
        <v>0</v>
      </c>
      <c r="W82" s="16">
        <f t="shared" si="18"/>
        <v>0</v>
      </c>
      <c r="X82" s="16">
        <f t="shared" si="18"/>
        <v>0</v>
      </c>
      <c r="Y82" s="16">
        <f t="shared" si="18"/>
        <v>16222</v>
      </c>
    </row>
    <row r="83" spans="1:25" ht="77.25" customHeight="1">
      <c r="A83" s="47" t="s">
        <v>341</v>
      </c>
      <c r="B83" s="22" t="s">
        <v>4</v>
      </c>
      <c r="C83" s="18" t="s">
        <v>12</v>
      </c>
      <c r="D83" s="18" t="s">
        <v>36</v>
      </c>
      <c r="E83" s="19" t="s">
        <v>232</v>
      </c>
      <c r="F83" s="18"/>
      <c r="G83" s="16">
        <f>G84+G90+G94</f>
        <v>16217</v>
      </c>
      <c r="H83" s="16">
        <f aca="true" t="shared" si="19" ref="H83:Y83">H84+H90+H94</f>
        <v>0</v>
      </c>
      <c r="I83" s="16">
        <f t="shared" si="19"/>
        <v>0</v>
      </c>
      <c r="J83" s="16">
        <f t="shared" si="19"/>
        <v>0</v>
      </c>
      <c r="K83" s="16">
        <f t="shared" si="19"/>
        <v>0</v>
      </c>
      <c r="L83" s="16">
        <f t="shared" si="19"/>
        <v>0</v>
      </c>
      <c r="M83" s="16">
        <f t="shared" si="19"/>
        <v>0</v>
      </c>
      <c r="N83" s="16">
        <f t="shared" si="19"/>
        <v>0</v>
      </c>
      <c r="O83" s="16">
        <f t="shared" si="19"/>
        <v>0</v>
      </c>
      <c r="P83" s="16">
        <f t="shared" si="19"/>
        <v>0</v>
      </c>
      <c r="Q83" s="16">
        <f t="shared" si="19"/>
        <v>0</v>
      </c>
      <c r="R83" s="16">
        <f t="shared" si="19"/>
        <v>0</v>
      </c>
      <c r="S83" s="16">
        <f t="shared" si="19"/>
        <v>0</v>
      </c>
      <c r="T83" s="16">
        <f t="shared" si="19"/>
        <v>0</v>
      </c>
      <c r="U83" s="16">
        <f t="shared" si="19"/>
        <v>0</v>
      </c>
      <c r="V83" s="16">
        <f t="shared" si="19"/>
        <v>0</v>
      </c>
      <c r="W83" s="16">
        <f t="shared" si="19"/>
        <v>0</v>
      </c>
      <c r="X83" s="16">
        <f t="shared" si="19"/>
        <v>0</v>
      </c>
      <c r="Y83" s="16">
        <f t="shared" si="19"/>
        <v>16222</v>
      </c>
    </row>
    <row r="84" spans="1:25" ht="38.25">
      <c r="A84" s="47" t="s">
        <v>230</v>
      </c>
      <c r="B84" s="22" t="s">
        <v>4</v>
      </c>
      <c r="C84" s="18" t="s">
        <v>12</v>
      </c>
      <c r="D84" s="18" t="s">
        <v>36</v>
      </c>
      <c r="E84" s="19" t="s">
        <v>231</v>
      </c>
      <c r="F84" s="18"/>
      <c r="G84" s="16">
        <f>G85</f>
        <v>13207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6">
        <f>Y85</f>
        <v>13212</v>
      </c>
    </row>
    <row r="85" spans="1:25" ht="70.5" customHeight="1">
      <c r="A85" s="48" t="s">
        <v>358</v>
      </c>
      <c r="B85" s="22" t="s">
        <v>4</v>
      </c>
      <c r="C85" s="18" t="s">
        <v>12</v>
      </c>
      <c r="D85" s="18" t="s">
        <v>36</v>
      </c>
      <c r="E85" s="19" t="s">
        <v>105</v>
      </c>
      <c r="F85" s="18"/>
      <c r="G85" s="16">
        <f>G86+G88</f>
        <v>13207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6">
        <f>Y86+Y88</f>
        <v>13212</v>
      </c>
    </row>
    <row r="86" spans="1:25" ht="89.25">
      <c r="A86" s="24" t="s">
        <v>89</v>
      </c>
      <c r="B86" s="22" t="s">
        <v>4</v>
      </c>
      <c r="C86" s="18" t="s">
        <v>12</v>
      </c>
      <c r="D86" s="18" t="s">
        <v>36</v>
      </c>
      <c r="E86" s="19" t="s">
        <v>105</v>
      </c>
      <c r="F86" s="18" t="s">
        <v>83</v>
      </c>
      <c r="G86" s="16">
        <f>G87</f>
        <v>8596</v>
      </c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6">
        <f>Y87</f>
        <v>8596</v>
      </c>
    </row>
    <row r="87" spans="1:25" ht="29.25" customHeight="1">
      <c r="A87" s="24" t="s">
        <v>104</v>
      </c>
      <c r="B87" s="22" t="s">
        <v>4</v>
      </c>
      <c r="C87" s="18" t="s">
        <v>12</v>
      </c>
      <c r="D87" s="18" t="s">
        <v>36</v>
      </c>
      <c r="E87" s="19" t="s">
        <v>105</v>
      </c>
      <c r="F87" s="18" t="s">
        <v>106</v>
      </c>
      <c r="G87" s="16">
        <v>8596</v>
      </c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6">
        <v>8596</v>
      </c>
    </row>
    <row r="88" spans="1:25" ht="38.25">
      <c r="A88" s="24" t="s">
        <v>327</v>
      </c>
      <c r="B88" s="22" t="s">
        <v>4</v>
      </c>
      <c r="C88" s="18" t="s">
        <v>12</v>
      </c>
      <c r="D88" s="18" t="s">
        <v>36</v>
      </c>
      <c r="E88" s="19" t="s">
        <v>105</v>
      </c>
      <c r="F88" s="18" t="s">
        <v>82</v>
      </c>
      <c r="G88" s="16">
        <f>G89</f>
        <v>4611</v>
      </c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6">
        <f>Y89</f>
        <v>4616</v>
      </c>
    </row>
    <row r="89" spans="1:25" ht="38.25">
      <c r="A89" s="24" t="s">
        <v>328</v>
      </c>
      <c r="B89" s="22" t="s">
        <v>4</v>
      </c>
      <c r="C89" s="18" t="s">
        <v>12</v>
      </c>
      <c r="D89" s="18" t="s">
        <v>36</v>
      </c>
      <c r="E89" s="19" t="s">
        <v>105</v>
      </c>
      <c r="F89" s="18" t="s">
        <v>103</v>
      </c>
      <c r="G89" s="16">
        <v>4611</v>
      </c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6">
        <v>4616</v>
      </c>
    </row>
    <row r="90" spans="1:25" ht="31.5" customHeight="1">
      <c r="A90" s="48" t="s">
        <v>380</v>
      </c>
      <c r="B90" s="22" t="s">
        <v>4</v>
      </c>
      <c r="C90" s="18" t="s">
        <v>12</v>
      </c>
      <c r="D90" s="18" t="s">
        <v>36</v>
      </c>
      <c r="E90" s="19" t="s">
        <v>381</v>
      </c>
      <c r="F90" s="18"/>
      <c r="G90" s="16">
        <f>G91</f>
        <v>112</v>
      </c>
      <c r="H90" s="16">
        <f aca="true" t="shared" si="20" ref="H90:Y90">H91</f>
        <v>0</v>
      </c>
      <c r="I90" s="16">
        <f t="shared" si="20"/>
        <v>0</v>
      </c>
      <c r="J90" s="16">
        <f t="shared" si="20"/>
        <v>0</v>
      </c>
      <c r="K90" s="16">
        <f t="shared" si="20"/>
        <v>0</v>
      </c>
      <c r="L90" s="16">
        <f t="shared" si="20"/>
        <v>0</v>
      </c>
      <c r="M90" s="16">
        <f t="shared" si="20"/>
        <v>0</v>
      </c>
      <c r="N90" s="16">
        <f t="shared" si="20"/>
        <v>0</v>
      </c>
      <c r="O90" s="16">
        <f t="shared" si="20"/>
        <v>0</v>
      </c>
      <c r="P90" s="16">
        <f t="shared" si="20"/>
        <v>0</v>
      </c>
      <c r="Q90" s="16">
        <f t="shared" si="20"/>
        <v>0</v>
      </c>
      <c r="R90" s="16">
        <f t="shared" si="20"/>
        <v>0</v>
      </c>
      <c r="S90" s="16">
        <f t="shared" si="20"/>
        <v>0</v>
      </c>
      <c r="T90" s="16">
        <f t="shared" si="20"/>
        <v>0</v>
      </c>
      <c r="U90" s="16">
        <f t="shared" si="20"/>
        <v>0</v>
      </c>
      <c r="V90" s="16">
        <f t="shared" si="20"/>
        <v>0</v>
      </c>
      <c r="W90" s="16">
        <f t="shared" si="20"/>
        <v>0</v>
      </c>
      <c r="X90" s="16">
        <f t="shared" si="20"/>
        <v>0</v>
      </c>
      <c r="Y90" s="16">
        <f t="shared" si="20"/>
        <v>112</v>
      </c>
    </row>
    <row r="91" spans="1:25" ht="63.75">
      <c r="A91" s="49" t="s">
        <v>358</v>
      </c>
      <c r="B91" s="22" t="s">
        <v>4</v>
      </c>
      <c r="C91" s="18" t="s">
        <v>12</v>
      </c>
      <c r="D91" s="18" t="s">
        <v>36</v>
      </c>
      <c r="E91" s="19" t="s">
        <v>382</v>
      </c>
      <c r="F91" s="18"/>
      <c r="G91" s="16">
        <f>G92</f>
        <v>112</v>
      </c>
      <c r="H91" s="16">
        <f aca="true" t="shared" si="21" ref="H91:Y91">H92</f>
        <v>0</v>
      </c>
      <c r="I91" s="16">
        <f t="shared" si="21"/>
        <v>0</v>
      </c>
      <c r="J91" s="16">
        <f t="shared" si="21"/>
        <v>0</v>
      </c>
      <c r="K91" s="16">
        <f t="shared" si="21"/>
        <v>0</v>
      </c>
      <c r="L91" s="16">
        <f t="shared" si="21"/>
        <v>0</v>
      </c>
      <c r="M91" s="16">
        <f t="shared" si="21"/>
        <v>0</v>
      </c>
      <c r="N91" s="16">
        <f t="shared" si="21"/>
        <v>0</v>
      </c>
      <c r="O91" s="16">
        <f t="shared" si="21"/>
        <v>0</v>
      </c>
      <c r="P91" s="16">
        <f t="shared" si="21"/>
        <v>0</v>
      </c>
      <c r="Q91" s="16">
        <f t="shared" si="21"/>
        <v>0</v>
      </c>
      <c r="R91" s="16">
        <f t="shared" si="21"/>
        <v>0</v>
      </c>
      <c r="S91" s="16">
        <f t="shared" si="21"/>
        <v>0</v>
      </c>
      <c r="T91" s="16">
        <f t="shared" si="21"/>
        <v>0</v>
      </c>
      <c r="U91" s="16">
        <f t="shared" si="21"/>
        <v>0</v>
      </c>
      <c r="V91" s="16">
        <f t="shared" si="21"/>
        <v>0</v>
      </c>
      <c r="W91" s="16">
        <f t="shared" si="21"/>
        <v>0</v>
      </c>
      <c r="X91" s="16">
        <f t="shared" si="21"/>
        <v>0</v>
      </c>
      <c r="Y91" s="16">
        <f t="shared" si="21"/>
        <v>112</v>
      </c>
    </row>
    <row r="92" spans="1:25" ht="38.25">
      <c r="A92" s="25" t="s">
        <v>327</v>
      </c>
      <c r="B92" s="22" t="s">
        <v>4</v>
      </c>
      <c r="C92" s="44" t="s">
        <v>12</v>
      </c>
      <c r="D92" s="44">
        <v>10</v>
      </c>
      <c r="E92" s="19" t="s">
        <v>382</v>
      </c>
      <c r="F92" s="44" t="s">
        <v>82</v>
      </c>
      <c r="G92" s="16">
        <f>G93</f>
        <v>112</v>
      </c>
      <c r="H92" s="16">
        <f aca="true" t="shared" si="22" ref="H92:Y92">H93</f>
        <v>0</v>
      </c>
      <c r="I92" s="16">
        <f t="shared" si="22"/>
        <v>0</v>
      </c>
      <c r="J92" s="16">
        <f t="shared" si="22"/>
        <v>0</v>
      </c>
      <c r="K92" s="16">
        <f t="shared" si="22"/>
        <v>0</v>
      </c>
      <c r="L92" s="16">
        <f t="shared" si="22"/>
        <v>0</v>
      </c>
      <c r="M92" s="16">
        <f t="shared" si="22"/>
        <v>0</v>
      </c>
      <c r="N92" s="16">
        <f t="shared" si="22"/>
        <v>0</v>
      </c>
      <c r="O92" s="16">
        <f t="shared" si="22"/>
        <v>0</v>
      </c>
      <c r="P92" s="16">
        <f t="shared" si="22"/>
        <v>0</v>
      </c>
      <c r="Q92" s="16">
        <f t="shared" si="22"/>
        <v>0</v>
      </c>
      <c r="R92" s="16">
        <f t="shared" si="22"/>
        <v>0</v>
      </c>
      <c r="S92" s="16">
        <f t="shared" si="22"/>
        <v>0</v>
      </c>
      <c r="T92" s="16">
        <f t="shared" si="22"/>
        <v>0</v>
      </c>
      <c r="U92" s="16">
        <f t="shared" si="22"/>
        <v>0</v>
      </c>
      <c r="V92" s="16">
        <f t="shared" si="22"/>
        <v>0</v>
      </c>
      <c r="W92" s="16">
        <f t="shared" si="22"/>
        <v>0</v>
      </c>
      <c r="X92" s="16">
        <f t="shared" si="22"/>
        <v>0</v>
      </c>
      <c r="Y92" s="16">
        <f t="shared" si="22"/>
        <v>112</v>
      </c>
    </row>
    <row r="93" spans="1:25" ht="38.25">
      <c r="A93" s="24" t="s">
        <v>328</v>
      </c>
      <c r="B93" s="22" t="s">
        <v>4</v>
      </c>
      <c r="C93" s="18" t="s">
        <v>12</v>
      </c>
      <c r="D93" s="18" t="s">
        <v>36</v>
      </c>
      <c r="E93" s="19" t="s">
        <v>382</v>
      </c>
      <c r="F93" s="18" t="s">
        <v>103</v>
      </c>
      <c r="G93" s="16">
        <v>112</v>
      </c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6">
        <v>112</v>
      </c>
    </row>
    <row r="94" spans="1:25" ht="25.5">
      <c r="A94" s="48" t="s">
        <v>233</v>
      </c>
      <c r="B94" s="22" t="s">
        <v>4</v>
      </c>
      <c r="C94" s="18" t="s">
        <v>12</v>
      </c>
      <c r="D94" s="18" t="s">
        <v>36</v>
      </c>
      <c r="E94" s="19" t="s">
        <v>351</v>
      </c>
      <c r="F94" s="18"/>
      <c r="G94" s="16">
        <f>G95</f>
        <v>2898</v>
      </c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6">
        <f>Y95</f>
        <v>2898</v>
      </c>
    </row>
    <row r="95" spans="1:25" ht="29.25" customHeight="1">
      <c r="A95" s="49" t="s">
        <v>350</v>
      </c>
      <c r="B95" s="22" t="s">
        <v>4</v>
      </c>
      <c r="C95" s="18" t="s">
        <v>12</v>
      </c>
      <c r="D95" s="18" t="s">
        <v>36</v>
      </c>
      <c r="E95" s="19" t="s">
        <v>352</v>
      </c>
      <c r="F95" s="18"/>
      <c r="G95" s="16">
        <f>G96</f>
        <v>2898</v>
      </c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6">
        <f>Y96</f>
        <v>2898</v>
      </c>
    </row>
    <row r="96" spans="1:25" ht="38.25">
      <c r="A96" s="24" t="s">
        <v>327</v>
      </c>
      <c r="B96" s="22" t="s">
        <v>4</v>
      </c>
      <c r="C96" s="18" t="s">
        <v>12</v>
      </c>
      <c r="D96" s="18" t="s">
        <v>36</v>
      </c>
      <c r="E96" s="19" t="s">
        <v>352</v>
      </c>
      <c r="F96" s="18" t="s">
        <v>82</v>
      </c>
      <c r="G96" s="16">
        <f>G97</f>
        <v>2898</v>
      </c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6">
        <f>Y97</f>
        <v>2898</v>
      </c>
    </row>
    <row r="97" spans="1:25" ht="38.25">
      <c r="A97" s="24" t="s">
        <v>328</v>
      </c>
      <c r="B97" s="22" t="s">
        <v>4</v>
      </c>
      <c r="C97" s="18" t="s">
        <v>12</v>
      </c>
      <c r="D97" s="18" t="s">
        <v>36</v>
      </c>
      <c r="E97" s="19" t="s">
        <v>353</v>
      </c>
      <c r="F97" s="18" t="s">
        <v>103</v>
      </c>
      <c r="G97" s="16">
        <v>2898</v>
      </c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6">
        <v>2898</v>
      </c>
    </row>
    <row r="98" spans="1:25" ht="12.75">
      <c r="A98" s="39" t="s">
        <v>537</v>
      </c>
      <c r="B98" s="22" t="s">
        <v>4</v>
      </c>
      <c r="C98" s="18" t="s">
        <v>12</v>
      </c>
      <c r="D98" s="18" t="s">
        <v>41</v>
      </c>
      <c r="E98" s="19"/>
      <c r="F98" s="18"/>
      <c r="G98" s="16">
        <f>G99</f>
        <v>8</v>
      </c>
      <c r="H98" s="16">
        <f aca="true" t="shared" si="23" ref="H98:Y98">H99</f>
        <v>0</v>
      </c>
      <c r="I98" s="16">
        <f t="shared" si="23"/>
        <v>0</v>
      </c>
      <c r="J98" s="16">
        <f t="shared" si="23"/>
        <v>0</v>
      </c>
      <c r="K98" s="16">
        <f t="shared" si="23"/>
        <v>0</v>
      </c>
      <c r="L98" s="16">
        <f t="shared" si="23"/>
        <v>0</v>
      </c>
      <c r="M98" s="16">
        <f t="shared" si="23"/>
        <v>0</v>
      </c>
      <c r="N98" s="16">
        <f t="shared" si="23"/>
        <v>0</v>
      </c>
      <c r="O98" s="16">
        <f t="shared" si="23"/>
        <v>0</v>
      </c>
      <c r="P98" s="16">
        <f t="shared" si="23"/>
        <v>0</v>
      </c>
      <c r="Q98" s="16">
        <f t="shared" si="23"/>
        <v>0</v>
      </c>
      <c r="R98" s="16">
        <f t="shared" si="23"/>
        <v>0</v>
      </c>
      <c r="S98" s="16">
        <f t="shared" si="23"/>
        <v>0</v>
      </c>
      <c r="T98" s="16">
        <f t="shared" si="23"/>
        <v>0</v>
      </c>
      <c r="U98" s="16">
        <f t="shared" si="23"/>
        <v>0</v>
      </c>
      <c r="V98" s="16">
        <f t="shared" si="23"/>
        <v>0</v>
      </c>
      <c r="W98" s="16">
        <f t="shared" si="23"/>
        <v>0</v>
      </c>
      <c r="X98" s="16">
        <f t="shared" si="23"/>
        <v>0</v>
      </c>
      <c r="Y98" s="16">
        <f t="shared" si="23"/>
        <v>8</v>
      </c>
    </row>
    <row r="99" spans="1:25" ht="51">
      <c r="A99" s="49" t="s">
        <v>538</v>
      </c>
      <c r="B99" s="22" t="s">
        <v>4</v>
      </c>
      <c r="C99" s="50" t="s">
        <v>12</v>
      </c>
      <c r="D99" s="50" t="s">
        <v>41</v>
      </c>
      <c r="E99" s="51" t="s">
        <v>539</v>
      </c>
      <c r="F99" s="50"/>
      <c r="G99" s="52">
        <f>G100</f>
        <v>8</v>
      </c>
      <c r="H99" s="52">
        <f aca="true" t="shared" si="24" ref="H99:Y99">H100</f>
        <v>0</v>
      </c>
      <c r="I99" s="52">
        <f t="shared" si="24"/>
        <v>0</v>
      </c>
      <c r="J99" s="52">
        <f t="shared" si="24"/>
        <v>0</v>
      </c>
      <c r="K99" s="52">
        <f t="shared" si="24"/>
        <v>0</v>
      </c>
      <c r="L99" s="52">
        <f t="shared" si="24"/>
        <v>0</v>
      </c>
      <c r="M99" s="52">
        <f t="shared" si="24"/>
        <v>0</v>
      </c>
      <c r="N99" s="52">
        <f t="shared" si="24"/>
        <v>0</v>
      </c>
      <c r="O99" s="52">
        <f t="shared" si="24"/>
        <v>0</v>
      </c>
      <c r="P99" s="52">
        <f t="shared" si="24"/>
        <v>0</v>
      </c>
      <c r="Q99" s="52">
        <f t="shared" si="24"/>
        <v>0</v>
      </c>
      <c r="R99" s="52">
        <f t="shared" si="24"/>
        <v>0</v>
      </c>
      <c r="S99" s="52">
        <f t="shared" si="24"/>
        <v>0</v>
      </c>
      <c r="T99" s="52">
        <f t="shared" si="24"/>
        <v>0</v>
      </c>
      <c r="U99" s="52">
        <f t="shared" si="24"/>
        <v>0</v>
      </c>
      <c r="V99" s="52">
        <f t="shared" si="24"/>
        <v>0</v>
      </c>
      <c r="W99" s="52">
        <f t="shared" si="24"/>
        <v>0</v>
      </c>
      <c r="X99" s="52">
        <f t="shared" si="24"/>
        <v>0</v>
      </c>
      <c r="Y99" s="52">
        <f t="shared" si="24"/>
        <v>8</v>
      </c>
    </row>
    <row r="100" spans="1:25" ht="38.25">
      <c r="A100" s="25" t="s">
        <v>327</v>
      </c>
      <c r="B100" s="22" t="s">
        <v>4</v>
      </c>
      <c r="C100" s="50" t="s">
        <v>12</v>
      </c>
      <c r="D100" s="50" t="s">
        <v>41</v>
      </c>
      <c r="E100" s="51" t="s">
        <v>539</v>
      </c>
      <c r="F100" s="50" t="s">
        <v>82</v>
      </c>
      <c r="G100" s="52">
        <f>G101</f>
        <v>8</v>
      </c>
      <c r="H100" s="52">
        <f aca="true" t="shared" si="25" ref="H100:Y100">H101</f>
        <v>0</v>
      </c>
      <c r="I100" s="52">
        <f t="shared" si="25"/>
        <v>0</v>
      </c>
      <c r="J100" s="52">
        <f t="shared" si="25"/>
        <v>0</v>
      </c>
      <c r="K100" s="52">
        <f t="shared" si="25"/>
        <v>0</v>
      </c>
      <c r="L100" s="52">
        <f t="shared" si="25"/>
        <v>0</v>
      </c>
      <c r="M100" s="52">
        <f t="shared" si="25"/>
        <v>0</v>
      </c>
      <c r="N100" s="52">
        <f t="shared" si="25"/>
        <v>0</v>
      </c>
      <c r="O100" s="52">
        <f t="shared" si="25"/>
        <v>0</v>
      </c>
      <c r="P100" s="52">
        <f t="shared" si="25"/>
        <v>0</v>
      </c>
      <c r="Q100" s="52">
        <f t="shared" si="25"/>
        <v>0</v>
      </c>
      <c r="R100" s="52">
        <f t="shared" si="25"/>
        <v>0</v>
      </c>
      <c r="S100" s="52">
        <f t="shared" si="25"/>
        <v>0</v>
      </c>
      <c r="T100" s="52">
        <f t="shared" si="25"/>
        <v>0</v>
      </c>
      <c r="U100" s="52">
        <f t="shared" si="25"/>
        <v>0</v>
      </c>
      <c r="V100" s="52">
        <f t="shared" si="25"/>
        <v>0</v>
      </c>
      <c r="W100" s="52">
        <f t="shared" si="25"/>
        <v>0</v>
      </c>
      <c r="X100" s="52">
        <f t="shared" si="25"/>
        <v>0</v>
      </c>
      <c r="Y100" s="52">
        <f t="shared" si="25"/>
        <v>8</v>
      </c>
    </row>
    <row r="101" spans="1:25" ht="38.25">
      <c r="A101" s="24" t="s">
        <v>328</v>
      </c>
      <c r="B101" s="22" t="s">
        <v>4</v>
      </c>
      <c r="C101" s="50" t="s">
        <v>12</v>
      </c>
      <c r="D101" s="50" t="s">
        <v>41</v>
      </c>
      <c r="E101" s="51" t="s">
        <v>539</v>
      </c>
      <c r="F101" s="50" t="s">
        <v>103</v>
      </c>
      <c r="G101" s="52">
        <v>8</v>
      </c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6">
        <v>8</v>
      </c>
    </row>
    <row r="102" spans="1:25" ht="38.25">
      <c r="A102" s="39" t="s">
        <v>59</v>
      </c>
      <c r="B102" s="22" t="s">
        <v>4</v>
      </c>
      <c r="C102" s="18" t="s">
        <v>12</v>
      </c>
      <c r="D102" s="18" t="s">
        <v>26</v>
      </c>
      <c r="E102" s="19"/>
      <c r="F102" s="15"/>
      <c r="G102" s="19">
        <f>G103</f>
        <v>1725</v>
      </c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9">
        <f>Y103</f>
        <v>1657</v>
      </c>
    </row>
    <row r="103" spans="1:25" ht="31.5" customHeight="1">
      <c r="A103" s="41" t="s">
        <v>441</v>
      </c>
      <c r="B103" s="22" t="s">
        <v>4</v>
      </c>
      <c r="C103" s="18" t="s">
        <v>12</v>
      </c>
      <c r="D103" s="18" t="s">
        <v>26</v>
      </c>
      <c r="E103" s="19" t="s">
        <v>213</v>
      </c>
      <c r="F103" s="15"/>
      <c r="G103" s="19">
        <f>G104</f>
        <v>1725</v>
      </c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9">
        <f>Y104</f>
        <v>1657</v>
      </c>
    </row>
    <row r="104" spans="1:25" ht="81.75" customHeight="1">
      <c r="A104" s="41" t="s">
        <v>427</v>
      </c>
      <c r="B104" s="22" t="s">
        <v>4</v>
      </c>
      <c r="C104" s="18" t="s">
        <v>12</v>
      </c>
      <c r="D104" s="18" t="s">
        <v>26</v>
      </c>
      <c r="E104" s="19" t="s">
        <v>444</v>
      </c>
      <c r="F104" s="15"/>
      <c r="G104" s="19">
        <f>G106</f>
        <v>1725</v>
      </c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9">
        <f>Y106</f>
        <v>1657</v>
      </c>
    </row>
    <row r="105" spans="1:25" ht="12.75" hidden="1">
      <c r="A105" s="39"/>
      <c r="B105" s="22"/>
      <c r="C105" s="18"/>
      <c r="D105" s="18"/>
      <c r="E105" s="19"/>
      <c r="F105" s="15"/>
      <c r="G105" s="19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9"/>
    </row>
    <row r="106" spans="1:25" ht="38.25">
      <c r="A106" s="41" t="s">
        <v>379</v>
      </c>
      <c r="B106" s="22" t="s">
        <v>4</v>
      </c>
      <c r="C106" s="18" t="s">
        <v>12</v>
      </c>
      <c r="D106" s="18" t="s">
        <v>26</v>
      </c>
      <c r="E106" s="19" t="s">
        <v>445</v>
      </c>
      <c r="F106" s="15"/>
      <c r="G106" s="19">
        <f>G107</f>
        <v>1725</v>
      </c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9">
        <f>Y107</f>
        <v>1657</v>
      </c>
    </row>
    <row r="107" spans="1:25" ht="54.75" customHeight="1">
      <c r="A107" s="24" t="s">
        <v>89</v>
      </c>
      <c r="B107" s="22" t="s">
        <v>4</v>
      </c>
      <c r="C107" s="18" t="s">
        <v>12</v>
      </c>
      <c r="D107" s="18" t="s">
        <v>26</v>
      </c>
      <c r="E107" s="19" t="s">
        <v>445</v>
      </c>
      <c r="F107" s="18" t="s">
        <v>83</v>
      </c>
      <c r="G107" s="19">
        <f>G108</f>
        <v>1725</v>
      </c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9">
        <f>Y108</f>
        <v>1657</v>
      </c>
    </row>
    <row r="108" spans="1:25" ht="38.25">
      <c r="A108" s="25" t="s">
        <v>198</v>
      </c>
      <c r="B108" s="22" t="s">
        <v>4</v>
      </c>
      <c r="C108" s="18" t="s">
        <v>12</v>
      </c>
      <c r="D108" s="18" t="s">
        <v>26</v>
      </c>
      <c r="E108" s="19" t="s">
        <v>445</v>
      </c>
      <c r="F108" s="18" t="s">
        <v>102</v>
      </c>
      <c r="G108" s="19">
        <v>1725</v>
      </c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9">
        <v>1657</v>
      </c>
    </row>
    <row r="109" spans="1:25" ht="12.75">
      <c r="A109" s="17" t="s">
        <v>45</v>
      </c>
      <c r="B109" s="22" t="s">
        <v>4</v>
      </c>
      <c r="C109" s="18" t="s">
        <v>2</v>
      </c>
      <c r="D109" s="18" t="s">
        <v>17</v>
      </c>
      <c r="E109" s="19"/>
      <c r="F109" s="18"/>
      <c r="G109" s="16">
        <f>G110</f>
        <v>423</v>
      </c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6">
        <f>Y110</f>
        <v>423</v>
      </c>
    </row>
    <row r="110" spans="1:25" ht="12.75">
      <c r="A110" s="39" t="s">
        <v>33</v>
      </c>
      <c r="B110" s="22" t="s">
        <v>4</v>
      </c>
      <c r="C110" s="18" t="s">
        <v>2</v>
      </c>
      <c r="D110" s="18" t="s">
        <v>21</v>
      </c>
      <c r="E110" s="19"/>
      <c r="F110" s="22"/>
      <c r="G110" s="16">
        <f>G111</f>
        <v>423</v>
      </c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6">
        <f>Y111</f>
        <v>423</v>
      </c>
    </row>
    <row r="111" spans="1:25" ht="38.25">
      <c r="A111" s="41" t="s">
        <v>224</v>
      </c>
      <c r="B111" s="22" t="s">
        <v>4</v>
      </c>
      <c r="C111" s="18" t="s">
        <v>2</v>
      </c>
      <c r="D111" s="18" t="s">
        <v>21</v>
      </c>
      <c r="E111" s="19" t="s">
        <v>291</v>
      </c>
      <c r="F111" s="22"/>
      <c r="G111" s="16">
        <f>G112</f>
        <v>423</v>
      </c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6">
        <f>Y112</f>
        <v>423</v>
      </c>
    </row>
    <row r="112" spans="1:25" ht="68.25" customHeight="1">
      <c r="A112" s="49" t="s">
        <v>316</v>
      </c>
      <c r="B112" s="22" t="s">
        <v>4</v>
      </c>
      <c r="C112" s="18" t="s">
        <v>2</v>
      </c>
      <c r="D112" s="18" t="s">
        <v>21</v>
      </c>
      <c r="E112" s="19" t="s">
        <v>292</v>
      </c>
      <c r="F112" s="22"/>
      <c r="G112" s="16">
        <f>G113</f>
        <v>423</v>
      </c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6">
        <f>Y113</f>
        <v>423</v>
      </c>
    </row>
    <row r="113" spans="1:25" ht="78.75" customHeight="1">
      <c r="A113" s="53" t="s">
        <v>355</v>
      </c>
      <c r="B113" s="22" t="s">
        <v>4</v>
      </c>
      <c r="C113" s="18" t="s">
        <v>2</v>
      </c>
      <c r="D113" s="18" t="s">
        <v>21</v>
      </c>
      <c r="E113" s="19" t="s">
        <v>293</v>
      </c>
      <c r="F113" s="22"/>
      <c r="G113" s="16">
        <f>G114+G116</f>
        <v>423</v>
      </c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6">
        <f>Y114+Y116</f>
        <v>423</v>
      </c>
    </row>
    <row r="114" spans="1:25" ht="90.75" customHeight="1">
      <c r="A114" s="24" t="s">
        <v>89</v>
      </c>
      <c r="B114" s="22" t="s">
        <v>4</v>
      </c>
      <c r="C114" s="18" t="s">
        <v>2</v>
      </c>
      <c r="D114" s="18" t="s">
        <v>21</v>
      </c>
      <c r="E114" s="19" t="s">
        <v>293</v>
      </c>
      <c r="F114" s="22" t="s">
        <v>83</v>
      </c>
      <c r="G114" s="16">
        <f>G115</f>
        <v>423</v>
      </c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6">
        <f>Y115</f>
        <v>423</v>
      </c>
    </row>
    <row r="115" spans="1:25" ht="38.25">
      <c r="A115" s="24" t="s">
        <v>200</v>
      </c>
      <c r="B115" s="22" t="s">
        <v>4</v>
      </c>
      <c r="C115" s="18" t="s">
        <v>2</v>
      </c>
      <c r="D115" s="18" t="s">
        <v>21</v>
      </c>
      <c r="E115" s="19" t="s">
        <v>293</v>
      </c>
      <c r="F115" s="22" t="s">
        <v>102</v>
      </c>
      <c r="G115" s="16">
        <v>423</v>
      </c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6">
        <v>423</v>
      </c>
    </row>
    <row r="116" spans="1:25" ht="38.25" hidden="1">
      <c r="A116" s="24" t="s">
        <v>65</v>
      </c>
      <c r="B116" s="22" t="s">
        <v>4</v>
      </c>
      <c r="C116" s="18" t="s">
        <v>2</v>
      </c>
      <c r="D116" s="18" t="s">
        <v>21</v>
      </c>
      <c r="E116" s="19" t="s">
        <v>293</v>
      </c>
      <c r="F116" s="22" t="s">
        <v>82</v>
      </c>
      <c r="G116" s="54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54"/>
    </row>
    <row r="117" spans="1:25" ht="38.25" hidden="1">
      <c r="A117" s="25" t="s">
        <v>198</v>
      </c>
      <c r="B117" s="22" t="s">
        <v>4</v>
      </c>
      <c r="C117" s="18" t="s">
        <v>2</v>
      </c>
      <c r="D117" s="18" t="s">
        <v>21</v>
      </c>
      <c r="E117" s="19" t="s">
        <v>293</v>
      </c>
      <c r="F117" s="22" t="s">
        <v>103</v>
      </c>
      <c r="G117" s="54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54"/>
    </row>
    <row r="118" spans="1:25" ht="12.75">
      <c r="A118" s="39" t="s">
        <v>49</v>
      </c>
      <c r="B118" s="22" t="s">
        <v>4</v>
      </c>
      <c r="C118" s="18" t="s">
        <v>36</v>
      </c>
      <c r="D118" s="18" t="s">
        <v>17</v>
      </c>
      <c r="E118" s="19"/>
      <c r="F118" s="22"/>
      <c r="G118" s="16">
        <f>G119+G124</f>
        <v>4874</v>
      </c>
      <c r="H118" s="16">
        <f aca="true" t="shared" si="26" ref="H118:Y118">H119+H124</f>
        <v>0</v>
      </c>
      <c r="I118" s="16">
        <f t="shared" si="26"/>
        <v>0</v>
      </c>
      <c r="J118" s="16">
        <f t="shared" si="26"/>
        <v>0</v>
      </c>
      <c r="K118" s="16">
        <f t="shared" si="26"/>
        <v>0</v>
      </c>
      <c r="L118" s="16">
        <f t="shared" si="26"/>
        <v>0</v>
      </c>
      <c r="M118" s="16">
        <f t="shared" si="26"/>
        <v>0</v>
      </c>
      <c r="N118" s="16">
        <f t="shared" si="26"/>
        <v>0</v>
      </c>
      <c r="O118" s="16">
        <f t="shared" si="26"/>
        <v>0</v>
      </c>
      <c r="P118" s="16">
        <f t="shared" si="26"/>
        <v>0</v>
      </c>
      <c r="Q118" s="16">
        <f t="shared" si="26"/>
        <v>0</v>
      </c>
      <c r="R118" s="16">
        <f t="shared" si="26"/>
        <v>0</v>
      </c>
      <c r="S118" s="16">
        <f t="shared" si="26"/>
        <v>0</v>
      </c>
      <c r="T118" s="16">
        <f t="shared" si="26"/>
        <v>0</v>
      </c>
      <c r="U118" s="16">
        <f t="shared" si="26"/>
        <v>0</v>
      </c>
      <c r="V118" s="16">
        <f t="shared" si="26"/>
        <v>0</v>
      </c>
      <c r="W118" s="16">
        <f t="shared" si="26"/>
        <v>0</v>
      </c>
      <c r="X118" s="16">
        <f t="shared" si="26"/>
        <v>0</v>
      </c>
      <c r="Y118" s="16">
        <f t="shared" si="26"/>
        <v>4937</v>
      </c>
    </row>
    <row r="119" spans="1:25" ht="12.75">
      <c r="A119" s="39" t="s">
        <v>37</v>
      </c>
      <c r="B119" s="22" t="s">
        <v>4</v>
      </c>
      <c r="C119" s="18" t="s">
        <v>36</v>
      </c>
      <c r="D119" s="18" t="s">
        <v>0</v>
      </c>
      <c r="E119" s="19"/>
      <c r="F119" s="22"/>
      <c r="G119" s="16">
        <f>G120</f>
        <v>2339</v>
      </c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6">
        <f>Y120</f>
        <v>2399</v>
      </c>
    </row>
    <row r="120" spans="1:25" ht="38.25">
      <c r="A120" s="21" t="s">
        <v>214</v>
      </c>
      <c r="B120" s="22" t="s">
        <v>4</v>
      </c>
      <c r="C120" s="18" t="s">
        <v>36</v>
      </c>
      <c r="D120" s="18" t="s">
        <v>0</v>
      </c>
      <c r="E120" s="19" t="s">
        <v>118</v>
      </c>
      <c r="F120" s="22"/>
      <c r="G120" s="16">
        <f>G121</f>
        <v>2339</v>
      </c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6">
        <f>Y121</f>
        <v>2399</v>
      </c>
    </row>
    <row r="121" spans="1:25" ht="38.25">
      <c r="A121" s="48" t="s">
        <v>84</v>
      </c>
      <c r="B121" s="22" t="s">
        <v>4</v>
      </c>
      <c r="C121" s="18" t="s">
        <v>36</v>
      </c>
      <c r="D121" s="18" t="s">
        <v>0</v>
      </c>
      <c r="E121" s="19" t="s">
        <v>99</v>
      </c>
      <c r="F121" s="22"/>
      <c r="G121" s="16">
        <f>G122</f>
        <v>2339</v>
      </c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6">
        <f>Y122</f>
        <v>2399</v>
      </c>
    </row>
    <row r="122" spans="1:25" ht="25.5">
      <c r="A122" s="24" t="s">
        <v>79</v>
      </c>
      <c r="B122" s="22" t="s">
        <v>4</v>
      </c>
      <c r="C122" s="18" t="s">
        <v>36</v>
      </c>
      <c r="D122" s="18" t="s">
        <v>0</v>
      </c>
      <c r="E122" s="19" t="s">
        <v>99</v>
      </c>
      <c r="F122" s="22" t="s">
        <v>85</v>
      </c>
      <c r="G122" s="16">
        <f>G123</f>
        <v>2339</v>
      </c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6">
        <f>Y123</f>
        <v>2399</v>
      </c>
    </row>
    <row r="123" spans="1:25" ht="40.5" customHeight="1">
      <c r="A123" s="24" t="s">
        <v>100</v>
      </c>
      <c r="B123" s="22" t="s">
        <v>4</v>
      </c>
      <c r="C123" s="18" t="s">
        <v>36</v>
      </c>
      <c r="D123" s="18" t="s">
        <v>0</v>
      </c>
      <c r="E123" s="19" t="s">
        <v>99</v>
      </c>
      <c r="F123" s="22" t="s">
        <v>101</v>
      </c>
      <c r="G123" s="16">
        <v>2339</v>
      </c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6">
        <v>2399</v>
      </c>
    </row>
    <row r="124" spans="1:25" ht="26.25" customHeight="1">
      <c r="A124" s="39" t="s">
        <v>340</v>
      </c>
      <c r="B124" s="22" t="s">
        <v>4</v>
      </c>
      <c r="C124" s="18" t="s">
        <v>36</v>
      </c>
      <c r="D124" s="18" t="s">
        <v>92</v>
      </c>
      <c r="E124" s="19"/>
      <c r="F124" s="22"/>
      <c r="G124" s="16">
        <f>G125</f>
        <v>2535</v>
      </c>
      <c r="H124" s="16">
        <f aca="true" t="shared" si="27" ref="H124:Y124">H125</f>
        <v>0</v>
      </c>
      <c r="I124" s="16">
        <f t="shared" si="27"/>
        <v>0</v>
      </c>
      <c r="J124" s="16">
        <f t="shared" si="27"/>
        <v>0</v>
      </c>
      <c r="K124" s="16">
        <f t="shared" si="27"/>
        <v>0</v>
      </c>
      <c r="L124" s="16">
        <f t="shared" si="27"/>
        <v>0</v>
      </c>
      <c r="M124" s="16">
        <f t="shared" si="27"/>
        <v>0</v>
      </c>
      <c r="N124" s="16">
        <f t="shared" si="27"/>
        <v>0</v>
      </c>
      <c r="O124" s="16">
        <f t="shared" si="27"/>
        <v>0</v>
      </c>
      <c r="P124" s="16">
        <f t="shared" si="27"/>
        <v>0</v>
      </c>
      <c r="Q124" s="16">
        <f t="shared" si="27"/>
        <v>0</v>
      </c>
      <c r="R124" s="16">
        <f t="shared" si="27"/>
        <v>0</v>
      </c>
      <c r="S124" s="16">
        <f t="shared" si="27"/>
        <v>0</v>
      </c>
      <c r="T124" s="16">
        <f t="shared" si="27"/>
        <v>0</v>
      </c>
      <c r="U124" s="16">
        <f t="shared" si="27"/>
        <v>0</v>
      </c>
      <c r="V124" s="16">
        <f t="shared" si="27"/>
        <v>0</v>
      </c>
      <c r="W124" s="16">
        <f t="shared" si="27"/>
        <v>0</v>
      </c>
      <c r="X124" s="16">
        <f t="shared" si="27"/>
        <v>0</v>
      </c>
      <c r="Y124" s="16">
        <f t="shared" si="27"/>
        <v>2538</v>
      </c>
    </row>
    <row r="125" spans="1:25" ht="25.5" customHeight="1">
      <c r="A125" s="27" t="s">
        <v>440</v>
      </c>
      <c r="B125" s="55" t="s">
        <v>4</v>
      </c>
      <c r="C125" s="56" t="s">
        <v>36</v>
      </c>
      <c r="D125" s="56" t="s">
        <v>92</v>
      </c>
      <c r="E125" s="57" t="s">
        <v>213</v>
      </c>
      <c r="F125" s="57"/>
      <c r="G125" s="19">
        <f>G126</f>
        <v>2535</v>
      </c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9">
        <f>Y126</f>
        <v>2538</v>
      </c>
    </row>
    <row r="126" spans="1:25" ht="81.75" customHeight="1">
      <c r="A126" s="27" t="s">
        <v>304</v>
      </c>
      <c r="B126" s="22" t="s">
        <v>4</v>
      </c>
      <c r="C126" s="18" t="s">
        <v>36</v>
      </c>
      <c r="D126" s="18" t="s">
        <v>92</v>
      </c>
      <c r="E126" s="15" t="s">
        <v>442</v>
      </c>
      <c r="F126" s="15"/>
      <c r="G126" s="19">
        <f>G127</f>
        <v>2535</v>
      </c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9">
        <f>Y127</f>
        <v>2538</v>
      </c>
    </row>
    <row r="127" spans="1:25" ht="40.5" customHeight="1">
      <c r="A127" s="27" t="s">
        <v>354</v>
      </c>
      <c r="B127" s="22" t="s">
        <v>4</v>
      </c>
      <c r="C127" s="18" t="s">
        <v>36</v>
      </c>
      <c r="D127" s="18" t="s">
        <v>92</v>
      </c>
      <c r="E127" s="58" t="s">
        <v>443</v>
      </c>
      <c r="F127" s="15"/>
      <c r="G127" s="19">
        <f>G128+G130</f>
        <v>2535</v>
      </c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9">
        <f>Y128+Y130</f>
        <v>2538</v>
      </c>
    </row>
    <row r="128" spans="1:25" ht="40.5" customHeight="1">
      <c r="A128" s="24" t="s">
        <v>89</v>
      </c>
      <c r="B128" s="22" t="s">
        <v>4</v>
      </c>
      <c r="C128" s="18" t="s">
        <v>36</v>
      </c>
      <c r="D128" s="18" t="s">
        <v>92</v>
      </c>
      <c r="E128" s="58" t="s">
        <v>443</v>
      </c>
      <c r="F128" s="15">
        <v>100</v>
      </c>
      <c r="G128" s="19">
        <f>G129</f>
        <v>2055</v>
      </c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9">
        <f>Y129</f>
        <v>2055</v>
      </c>
    </row>
    <row r="129" spans="1:25" ht="40.5" customHeight="1">
      <c r="A129" s="25" t="s">
        <v>198</v>
      </c>
      <c r="B129" s="22" t="s">
        <v>4</v>
      </c>
      <c r="C129" s="18" t="s">
        <v>36</v>
      </c>
      <c r="D129" s="18" t="s">
        <v>92</v>
      </c>
      <c r="E129" s="58" t="s">
        <v>443</v>
      </c>
      <c r="F129" s="15">
        <v>120</v>
      </c>
      <c r="G129" s="19">
        <v>2055</v>
      </c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9">
        <v>2055</v>
      </c>
    </row>
    <row r="130" spans="1:25" ht="40.5" customHeight="1">
      <c r="A130" s="24" t="s">
        <v>327</v>
      </c>
      <c r="B130" s="22" t="s">
        <v>4</v>
      </c>
      <c r="C130" s="18" t="s">
        <v>36</v>
      </c>
      <c r="D130" s="18" t="s">
        <v>92</v>
      </c>
      <c r="E130" s="58" t="s">
        <v>443</v>
      </c>
      <c r="F130" s="15">
        <v>200</v>
      </c>
      <c r="G130" s="19">
        <f>G131</f>
        <v>480</v>
      </c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9">
        <f>Y131</f>
        <v>483</v>
      </c>
    </row>
    <row r="131" spans="1:25" ht="40.5" customHeight="1">
      <c r="A131" s="24" t="s">
        <v>328</v>
      </c>
      <c r="B131" s="22" t="s">
        <v>4</v>
      </c>
      <c r="C131" s="18" t="s">
        <v>36</v>
      </c>
      <c r="D131" s="18" t="s">
        <v>92</v>
      </c>
      <c r="E131" s="58" t="s">
        <v>443</v>
      </c>
      <c r="F131" s="15">
        <v>240</v>
      </c>
      <c r="G131" s="19">
        <v>480</v>
      </c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9">
        <v>483</v>
      </c>
    </row>
    <row r="132" spans="1:25" ht="47.25">
      <c r="A132" s="59" t="s">
        <v>54</v>
      </c>
      <c r="B132" s="22" t="s">
        <v>15</v>
      </c>
      <c r="C132" s="19"/>
      <c r="D132" s="19"/>
      <c r="E132" s="19"/>
      <c r="F132" s="15"/>
      <c r="G132" s="19">
        <f aca="true" t="shared" si="28" ref="G132:Y132">G133+G143</f>
        <v>58106</v>
      </c>
      <c r="H132" s="19">
        <f t="shared" si="28"/>
        <v>0</v>
      </c>
      <c r="I132" s="19">
        <f t="shared" si="28"/>
        <v>0</v>
      </c>
      <c r="J132" s="19">
        <f t="shared" si="28"/>
        <v>0</v>
      </c>
      <c r="K132" s="19">
        <f t="shared" si="28"/>
        <v>0</v>
      </c>
      <c r="L132" s="19">
        <f t="shared" si="28"/>
        <v>0</v>
      </c>
      <c r="M132" s="19">
        <f t="shared" si="28"/>
        <v>0</v>
      </c>
      <c r="N132" s="19">
        <f t="shared" si="28"/>
        <v>0</v>
      </c>
      <c r="O132" s="19">
        <f t="shared" si="28"/>
        <v>0</v>
      </c>
      <c r="P132" s="19">
        <f t="shared" si="28"/>
        <v>0</v>
      </c>
      <c r="Q132" s="19">
        <f t="shared" si="28"/>
        <v>0</v>
      </c>
      <c r="R132" s="19">
        <f t="shared" si="28"/>
        <v>0</v>
      </c>
      <c r="S132" s="19">
        <f t="shared" si="28"/>
        <v>0</v>
      </c>
      <c r="T132" s="19">
        <f t="shared" si="28"/>
        <v>0</v>
      </c>
      <c r="U132" s="19">
        <f t="shared" si="28"/>
        <v>0</v>
      </c>
      <c r="V132" s="19">
        <f t="shared" si="28"/>
        <v>0</v>
      </c>
      <c r="W132" s="19">
        <f t="shared" si="28"/>
        <v>0</v>
      </c>
      <c r="X132" s="19">
        <f t="shared" si="28"/>
        <v>0</v>
      </c>
      <c r="Y132" s="19">
        <f t="shared" si="28"/>
        <v>96518</v>
      </c>
    </row>
    <row r="133" spans="1:25" ht="12.75">
      <c r="A133" s="17" t="s">
        <v>47</v>
      </c>
      <c r="B133" s="22" t="s">
        <v>15</v>
      </c>
      <c r="C133" s="18" t="s">
        <v>0</v>
      </c>
      <c r="D133" s="18" t="s">
        <v>17</v>
      </c>
      <c r="E133" s="19"/>
      <c r="F133" s="15"/>
      <c r="G133" s="19">
        <f>G134</f>
        <v>21274</v>
      </c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9">
        <f>Y134</f>
        <v>21274</v>
      </c>
    </row>
    <row r="134" spans="1:25" ht="63.75" customHeight="1">
      <c r="A134" s="20" t="s">
        <v>389</v>
      </c>
      <c r="B134" s="22" t="s">
        <v>15</v>
      </c>
      <c r="C134" s="26" t="s">
        <v>0</v>
      </c>
      <c r="D134" s="26" t="s">
        <v>92</v>
      </c>
      <c r="E134" s="15"/>
      <c r="F134" s="15"/>
      <c r="G134" s="19">
        <f>G136</f>
        <v>21274</v>
      </c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9">
        <f>Y136</f>
        <v>21274</v>
      </c>
    </row>
    <row r="135" spans="1:25" ht="38.25">
      <c r="A135" s="21" t="s">
        <v>214</v>
      </c>
      <c r="B135" s="22" t="s">
        <v>15</v>
      </c>
      <c r="C135" s="26" t="s">
        <v>0</v>
      </c>
      <c r="D135" s="26" t="s">
        <v>92</v>
      </c>
      <c r="E135" s="15" t="s">
        <v>283</v>
      </c>
      <c r="F135" s="15"/>
      <c r="G135" s="19">
        <f>G136</f>
        <v>21274</v>
      </c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9">
        <f>Y136</f>
        <v>21274</v>
      </c>
    </row>
    <row r="136" spans="1:25" ht="29.25" customHeight="1">
      <c r="A136" s="27" t="s">
        <v>64</v>
      </c>
      <c r="B136" s="22" t="s">
        <v>15</v>
      </c>
      <c r="C136" s="22" t="s">
        <v>0</v>
      </c>
      <c r="D136" s="26" t="s">
        <v>92</v>
      </c>
      <c r="E136" s="22" t="s">
        <v>107</v>
      </c>
      <c r="F136" s="15"/>
      <c r="G136" s="19">
        <f>G137+G139+G141</f>
        <v>21274</v>
      </c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9">
        <f>Y137+Y139+Y141</f>
        <v>21274</v>
      </c>
    </row>
    <row r="137" spans="1:25" ht="89.25">
      <c r="A137" s="24" t="s">
        <v>89</v>
      </c>
      <c r="B137" s="22" t="s">
        <v>15</v>
      </c>
      <c r="C137" s="22" t="s">
        <v>0</v>
      </c>
      <c r="D137" s="26" t="s">
        <v>92</v>
      </c>
      <c r="E137" s="22" t="s">
        <v>107</v>
      </c>
      <c r="F137" s="15">
        <v>100</v>
      </c>
      <c r="G137" s="19">
        <f>G138</f>
        <v>20221</v>
      </c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9">
        <f>Y138</f>
        <v>20221</v>
      </c>
    </row>
    <row r="138" spans="1:25" ht="38.25">
      <c r="A138" s="25" t="s">
        <v>198</v>
      </c>
      <c r="B138" s="22" t="s">
        <v>15</v>
      </c>
      <c r="C138" s="22" t="s">
        <v>0</v>
      </c>
      <c r="D138" s="26" t="s">
        <v>92</v>
      </c>
      <c r="E138" s="22" t="s">
        <v>107</v>
      </c>
      <c r="F138" s="15">
        <v>120</v>
      </c>
      <c r="G138" s="19">
        <f>20346-125</f>
        <v>20221</v>
      </c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9">
        <f>20346-125</f>
        <v>20221</v>
      </c>
    </row>
    <row r="139" spans="1:25" ht="38.25">
      <c r="A139" s="24" t="s">
        <v>327</v>
      </c>
      <c r="B139" s="22" t="s">
        <v>15</v>
      </c>
      <c r="C139" s="22" t="s">
        <v>0</v>
      </c>
      <c r="D139" s="26" t="s">
        <v>92</v>
      </c>
      <c r="E139" s="22" t="s">
        <v>107</v>
      </c>
      <c r="F139" s="15">
        <v>200</v>
      </c>
      <c r="G139" s="19">
        <f>G140</f>
        <v>1049</v>
      </c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9">
        <f>Y140</f>
        <v>1049</v>
      </c>
    </row>
    <row r="140" spans="1:25" ht="38.25">
      <c r="A140" s="24" t="s">
        <v>328</v>
      </c>
      <c r="B140" s="22" t="s">
        <v>15</v>
      </c>
      <c r="C140" s="22" t="s">
        <v>0</v>
      </c>
      <c r="D140" s="26" t="s">
        <v>92</v>
      </c>
      <c r="E140" s="22" t="s">
        <v>107</v>
      </c>
      <c r="F140" s="15">
        <v>240</v>
      </c>
      <c r="G140" s="19">
        <f>974-50+125</f>
        <v>1049</v>
      </c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9">
        <f>974-50+125</f>
        <v>1049</v>
      </c>
    </row>
    <row r="141" spans="1:25" ht="15.75" customHeight="1">
      <c r="A141" s="24" t="s">
        <v>66</v>
      </c>
      <c r="B141" s="22" t="s">
        <v>15</v>
      </c>
      <c r="C141" s="22" t="s">
        <v>0</v>
      </c>
      <c r="D141" s="26" t="s">
        <v>92</v>
      </c>
      <c r="E141" s="22" t="s">
        <v>107</v>
      </c>
      <c r="F141" s="15">
        <v>800</v>
      </c>
      <c r="G141" s="19">
        <f>G142</f>
        <v>4</v>
      </c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9">
        <f>Y142</f>
        <v>4</v>
      </c>
    </row>
    <row r="142" spans="1:25" ht="27.75" customHeight="1">
      <c r="A142" s="25" t="s">
        <v>342</v>
      </c>
      <c r="B142" s="22" t="s">
        <v>15</v>
      </c>
      <c r="C142" s="22" t="s">
        <v>0</v>
      </c>
      <c r="D142" s="26" t="s">
        <v>92</v>
      </c>
      <c r="E142" s="22" t="s">
        <v>107</v>
      </c>
      <c r="F142" s="15">
        <v>850</v>
      </c>
      <c r="G142" s="19">
        <v>4</v>
      </c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9">
        <v>4</v>
      </c>
    </row>
    <row r="143" spans="1:25" ht="15.75" customHeight="1">
      <c r="A143" s="17" t="s">
        <v>312</v>
      </c>
      <c r="B143" s="22" t="s">
        <v>15</v>
      </c>
      <c r="C143" s="22" t="s">
        <v>311</v>
      </c>
      <c r="D143" s="22" t="s">
        <v>17</v>
      </c>
      <c r="E143" s="60"/>
      <c r="F143" s="61"/>
      <c r="G143" s="19">
        <f>G144</f>
        <v>36832</v>
      </c>
      <c r="H143" s="19">
        <f aca="true" t="shared" si="29" ref="H143:Y143">H144</f>
        <v>0</v>
      </c>
      <c r="I143" s="19">
        <f t="shared" si="29"/>
        <v>0</v>
      </c>
      <c r="J143" s="19">
        <f t="shared" si="29"/>
        <v>0</v>
      </c>
      <c r="K143" s="19">
        <f t="shared" si="29"/>
        <v>0</v>
      </c>
      <c r="L143" s="19">
        <f t="shared" si="29"/>
        <v>0</v>
      </c>
      <c r="M143" s="19">
        <f t="shared" si="29"/>
        <v>0</v>
      </c>
      <c r="N143" s="19">
        <f t="shared" si="29"/>
        <v>0</v>
      </c>
      <c r="O143" s="19">
        <f t="shared" si="29"/>
        <v>0</v>
      </c>
      <c r="P143" s="19">
        <f t="shared" si="29"/>
        <v>0</v>
      </c>
      <c r="Q143" s="19">
        <f t="shared" si="29"/>
        <v>0</v>
      </c>
      <c r="R143" s="19">
        <f t="shared" si="29"/>
        <v>0</v>
      </c>
      <c r="S143" s="19">
        <f t="shared" si="29"/>
        <v>0</v>
      </c>
      <c r="T143" s="19">
        <f t="shared" si="29"/>
        <v>0</v>
      </c>
      <c r="U143" s="19">
        <f t="shared" si="29"/>
        <v>0</v>
      </c>
      <c r="V143" s="19">
        <f t="shared" si="29"/>
        <v>0</v>
      </c>
      <c r="W143" s="19">
        <f t="shared" si="29"/>
        <v>0</v>
      </c>
      <c r="X143" s="19">
        <f t="shared" si="29"/>
        <v>0</v>
      </c>
      <c r="Y143" s="19">
        <f t="shared" si="29"/>
        <v>75244</v>
      </c>
    </row>
    <row r="144" spans="1:25" ht="15">
      <c r="A144" s="62" t="s">
        <v>313</v>
      </c>
      <c r="B144" s="22" t="s">
        <v>15</v>
      </c>
      <c r="C144" s="22" t="s">
        <v>311</v>
      </c>
      <c r="D144" s="22" t="s">
        <v>311</v>
      </c>
      <c r="E144" s="22" t="s">
        <v>118</v>
      </c>
      <c r="F144" s="60"/>
      <c r="G144" s="19">
        <f>G145</f>
        <v>36832</v>
      </c>
      <c r="H144" s="19">
        <f aca="true" t="shared" si="30" ref="H144:Y144">H145</f>
        <v>0</v>
      </c>
      <c r="I144" s="19">
        <f t="shared" si="30"/>
        <v>0</v>
      </c>
      <c r="J144" s="19">
        <f t="shared" si="30"/>
        <v>0</v>
      </c>
      <c r="K144" s="19">
        <f t="shared" si="30"/>
        <v>0</v>
      </c>
      <c r="L144" s="19">
        <f t="shared" si="30"/>
        <v>0</v>
      </c>
      <c r="M144" s="19">
        <f t="shared" si="30"/>
        <v>0</v>
      </c>
      <c r="N144" s="19">
        <f t="shared" si="30"/>
        <v>0</v>
      </c>
      <c r="O144" s="19">
        <f t="shared" si="30"/>
        <v>0</v>
      </c>
      <c r="P144" s="19">
        <f t="shared" si="30"/>
        <v>0</v>
      </c>
      <c r="Q144" s="19">
        <f t="shared" si="30"/>
        <v>0</v>
      </c>
      <c r="R144" s="19">
        <f t="shared" si="30"/>
        <v>0</v>
      </c>
      <c r="S144" s="19">
        <f t="shared" si="30"/>
        <v>0</v>
      </c>
      <c r="T144" s="19">
        <f t="shared" si="30"/>
        <v>0</v>
      </c>
      <c r="U144" s="19">
        <f t="shared" si="30"/>
        <v>0</v>
      </c>
      <c r="V144" s="19">
        <f t="shared" si="30"/>
        <v>0</v>
      </c>
      <c r="W144" s="19">
        <f t="shared" si="30"/>
        <v>0</v>
      </c>
      <c r="X144" s="19">
        <f t="shared" si="30"/>
        <v>0</v>
      </c>
      <c r="Y144" s="19">
        <f t="shared" si="30"/>
        <v>75244</v>
      </c>
    </row>
    <row r="145" spans="1:25" ht="15">
      <c r="A145" s="23" t="s">
        <v>313</v>
      </c>
      <c r="B145" s="22" t="s">
        <v>15</v>
      </c>
      <c r="C145" s="22" t="s">
        <v>311</v>
      </c>
      <c r="D145" s="22" t="s">
        <v>311</v>
      </c>
      <c r="E145" s="22" t="s">
        <v>329</v>
      </c>
      <c r="F145" s="60"/>
      <c r="G145" s="19">
        <f>G146</f>
        <v>36832</v>
      </c>
      <c r="H145" s="19">
        <f aca="true" t="shared" si="31" ref="H145:Y146">H146</f>
        <v>0</v>
      </c>
      <c r="I145" s="19">
        <f t="shared" si="31"/>
        <v>0</v>
      </c>
      <c r="J145" s="19">
        <f t="shared" si="31"/>
        <v>0</v>
      </c>
      <c r="K145" s="19">
        <f t="shared" si="31"/>
        <v>0</v>
      </c>
      <c r="L145" s="19">
        <f t="shared" si="31"/>
        <v>0</v>
      </c>
      <c r="M145" s="19">
        <f t="shared" si="31"/>
        <v>0</v>
      </c>
      <c r="N145" s="19">
        <f t="shared" si="31"/>
        <v>0</v>
      </c>
      <c r="O145" s="19">
        <f t="shared" si="31"/>
        <v>0</v>
      </c>
      <c r="P145" s="19">
        <f t="shared" si="31"/>
        <v>0</v>
      </c>
      <c r="Q145" s="19">
        <f t="shared" si="31"/>
        <v>0</v>
      </c>
      <c r="R145" s="19">
        <f t="shared" si="31"/>
        <v>0</v>
      </c>
      <c r="S145" s="19">
        <f t="shared" si="31"/>
        <v>0</v>
      </c>
      <c r="T145" s="19">
        <f t="shared" si="31"/>
        <v>0</v>
      </c>
      <c r="U145" s="19">
        <f t="shared" si="31"/>
        <v>0</v>
      </c>
      <c r="V145" s="19">
        <f t="shared" si="31"/>
        <v>0</v>
      </c>
      <c r="W145" s="19">
        <f t="shared" si="31"/>
        <v>0</v>
      </c>
      <c r="X145" s="19">
        <f t="shared" si="31"/>
        <v>0</v>
      </c>
      <c r="Y145" s="19">
        <f t="shared" si="31"/>
        <v>75244</v>
      </c>
    </row>
    <row r="146" spans="1:25" ht="12.75">
      <c r="A146" s="24" t="s">
        <v>66</v>
      </c>
      <c r="B146" s="22" t="s">
        <v>15</v>
      </c>
      <c r="C146" s="22" t="s">
        <v>311</v>
      </c>
      <c r="D146" s="22" t="s">
        <v>311</v>
      </c>
      <c r="E146" s="22" t="s">
        <v>329</v>
      </c>
      <c r="F146" s="22">
        <v>800</v>
      </c>
      <c r="G146" s="19">
        <f>G147</f>
        <v>36832</v>
      </c>
      <c r="H146" s="19">
        <f t="shared" si="31"/>
        <v>0</v>
      </c>
      <c r="I146" s="19">
        <f t="shared" si="31"/>
        <v>0</v>
      </c>
      <c r="J146" s="19">
        <f t="shared" si="31"/>
        <v>0</v>
      </c>
      <c r="K146" s="19">
        <f t="shared" si="31"/>
        <v>0</v>
      </c>
      <c r="L146" s="19">
        <f t="shared" si="31"/>
        <v>0</v>
      </c>
      <c r="M146" s="19">
        <f t="shared" si="31"/>
        <v>0</v>
      </c>
      <c r="N146" s="19">
        <f t="shared" si="31"/>
        <v>0</v>
      </c>
      <c r="O146" s="19">
        <f t="shared" si="31"/>
        <v>0</v>
      </c>
      <c r="P146" s="19">
        <f t="shared" si="31"/>
        <v>0</v>
      </c>
      <c r="Q146" s="19">
        <f t="shared" si="31"/>
        <v>0</v>
      </c>
      <c r="R146" s="19">
        <f t="shared" si="31"/>
        <v>0</v>
      </c>
      <c r="S146" s="19">
        <f t="shared" si="31"/>
        <v>0</v>
      </c>
      <c r="T146" s="19">
        <f t="shared" si="31"/>
        <v>0</v>
      </c>
      <c r="U146" s="19">
        <f t="shared" si="31"/>
        <v>0</v>
      </c>
      <c r="V146" s="19">
        <f t="shared" si="31"/>
        <v>0</v>
      </c>
      <c r="W146" s="19">
        <f t="shared" si="31"/>
        <v>0</v>
      </c>
      <c r="X146" s="19">
        <f t="shared" si="31"/>
        <v>0</v>
      </c>
      <c r="Y146" s="19">
        <f t="shared" si="31"/>
        <v>75244</v>
      </c>
    </row>
    <row r="147" spans="1:25" ht="12.75">
      <c r="A147" s="24" t="s">
        <v>211</v>
      </c>
      <c r="B147" s="22" t="s">
        <v>15</v>
      </c>
      <c r="C147" s="22" t="s">
        <v>311</v>
      </c>
      <c r="D147" s="22" t="s">
        <v>311</v>
      </c>
      <c r="E147" s="22" t="s">
        <v>329</v>
      </c>
      <c r="F147" s="22">
        <v>870</v>
      </c>
      <c r="G147" s="19">
        <f>36848-16</f>
        <v>36832</v>
      </c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9">
        <f>75257-13</f>
        <v>75244</v>
      </c>
    </row>
    <row r="148" spans="1:25" ht="51" customHeight="1">
      <c r="A148" s="59" t="s">
        <v>50</v>
      </c>
      <c r="B148" s="22" t="s">
        <v>90</v>
      </c>
      <c r="C148" s="19"/>
      <c r="D148" s="19"/>
      <c r="E148" s="19"/>
      <c r="F148" s="15"/>
      <c r="G148" s="63">
        <f>G149+G165+G262+G374+G367+G402</f>
        <v>644255</v>
      </c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3">
        <f>Y149+Y165+Y262+Y374+Y367</f>
        <v>588072</v>
      </c>
    </row>
    <row r="149" spans="1:25" ht="15.75" customHeight="1" hidden="1">
      <c r="A149" s="17"/>
      <c r="B149" s="22"/>
      <c r="C149" s="18"/>
      <c r="D149" s="18"/>
      <c r="E149" s="19"/>
      <c r="F149" s="15"/>
      <c r="G149" s="19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9"/>
    </row>
    <row r="150" spans="1:25" ht="12.75" hidden="1">
      <c r="A150" s="20"/>
      <c r="B150" s="22"/>
      <c r="C150" s="26"/>
      <c r="D150" s="26"/>
      <c r="E150" s="15"/>
      <c r="F150" s="15"/>
      <c r="G150" s="19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9"/>
    </row>
    <row r="151" spans="1:25" ht="12.75" hidden="1">
      <c r="A151" s="21"/>
      <c r="B151" s="22"/>
      <c r="C151" s="22"/>
      <c r="D151" s="22"/>
      <c r="E151" s="15"/>
      <c r="F151" s="15"/>
      <c r="G151" s="19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9"/>
    </row>
    <row r="152" spans="1:25" ht="30" customHeight="1" hidden="1">
      <c r="A152" s="27"/>
      <c r="B152" s="22"/>
      <c r="C152" s="22"/>
      <c r="D152" s="22"/>
      <c r="E152" s="22"/>
      <c r="F152" s="15"/>
      <c r="G152" s="19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9"/>
    </row>
    <row r="153" spans="1:25" ht="12.75" hidden="1">
      <c r="A153" s="24"/>
      <c r="B153" s="22"/>
      <c r="C153" s="22"/>
      <c r="D153" s="22"/>
      <c r="E153" s="22"/>
      <c r="F153" s="15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1:25" ht="12.75" hidden="1">
      <c r="A154" s="25"/>
      <c r="B154" s="22"/>
      <c r="C154" s="22"/>
      <c r="D154" s="22"/>
      <c r="E154" s="22"/>
      <c r="F154" s="15"/>
      <c r="G154" s="19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9"/>
    </row>
    <row r="155" spans="1:25" ht="12.75" hidden="1">
      <c r="A155" s="24"/>
      <c r="B155" s="22"/>
      <c r="C155" s="22"/>
      <c r="D155" s="22"/>
      <c r="E155" s="22"/>
      <c r="F155" s="15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1:25" ht="42" customHeight="1" hidden="1">
      <c r="A156" s="24"/>
      <c r="B156" s="22"/>
      <c r="C156" s="22"/>
      <c r="D156" s="22"/>
      <c r="E156" s="22"/>
      <c r="F156" s="15"/>
      <c r="G156" s="19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9"/>
    </row>
    <row r="157" spans="1:25" ht="12.75" hidden="1">
      <c r="A157" s="25"/>
      <c r="B157" s="22"/>
      <c r="C157" s="22"/>
      <c r="D157" s="22"/>
      <c r="E157" s="22"/>
      <c r="F157" s="15"/>
      <c r="G157" s="19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9"/>
    </row>
    <row r="158" spans="1:25" ht="12.75" hidden="1">
      <c r="A158" s="24"/>
      <c r="B158" s="22"/>
      <c r="C158" s="22"/>
      <c r="D158" s="22"/>
      <c r="E158" s="22"/>
      <c r="F158" s="15"/>
      <c r="G158" s="19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9"/>
    </row>
    <row r="159" spans="1:25" ht="12.75" hidden="1">
      <c r="A159" s="24"/>
      <c r="B159" s="22"/>
      <c r="C159" s="22"/>
      <c r="D159" s="22"/>
      <c r="E159" s="22"/>
      <c r="F159" s="15"/>
      <c r="G159" s="19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9"/>
    </row>
    <row r="160" spans="1:25" ht="16.5" customHeight="1" hidden="1">
      <c r="A160" s="24"/>
      <c r="B160" s="22"/>
      <c r="C160" s="22"/>
      <c r="D160" s="22"/>
      <c r="E160" s="22"/>
      <c r="F160" s="15"/>
      <c r="G160" s="19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9"/>
    </row>
    <row r="161" spans="1:25" ht="38.25" hidden="1">
      <c r="A161" s="24" t="s">
        <v>65</v>
      </c>
      <c r="B161" s="22"/>
      <c r="C161" s="18"/>
      <c r="D161" s="18"/>
      <c r="E161" s="15"/>
      <c r="F161" s="15"/>
      <c r="G161" s="19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9"/>
    </row>
    <row r="162" spans="1:25" ht="12.75" hidden="1">
      <c r="A162" s="24" t="s">
        <v>66</v>
      </c>
      <c r="B162" s="22"/>
      <c r="C162" s="18"/>
      <c r="D162" s="18"/>
      <c r="E162" s="15"/>
      <c r="F162" s="15"/>
      <c r="G162" s="19">
        <v>1671</v>
      </c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9">
        <v>1671</v>
      </c>
    </row>
    <row r="163" spans="1:25" ht="12.75" hidden="1">
      <c r="A163" s="48"/>
      <c r="B163" s="22"/>
      <c r="C163" s="18"/>
      <c r="D163" s="18"/>
      <c r="E163" s="15"/>
      <c r="F163" s="15"/>
      <c r="G163" s="19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9"/>
    </row>
    <row r="164" spans="1:25" ht="12.75" hidden="1">
      <c r="A164" s="24"/>
      <c r="B164" s="22"/>
      <c r="C164" s="18"/>
      <c r="D164" s="18"/>
      <c r="E164" s="15"/>
      <c r="F164" s="15"/>
      <c r="G164" s="19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9"/>
    </row>
    <row r="165" spans="1:25" ht="20.25" customHeight="1">
      <c r="A165" s="17" t="s">
        <v>45</v>
      </c>
      <c r="B165" s="22" t="s">
        <v>90</v>
      </c>
      <c r="C165" s="58" t="s">
        <v>2</v>
      </c>
      <c r="D165" s="58" t="s">
        <v>17</v>
      </c>
      <c r="E165" s="19"/>
      <c r="F165" s="15"/>
      <c r="G165" s="16">
        <f>G166+G172+G197+G215+G235+G245+G178+G184</f>
        <v>324969</v>
      </c>
      <c r="H165" s="16">
        <f aca="true" t="shared" si="32" ref="H165:Y165">H166+H172+H197+H215+H235+H245+H178+H184</f>
        <v>1436</v>
      </c>
      <c r="I165" s="16">
        <f t="shared" si="32"/>
        <v>0</v>
      </c>
      <c r="J165" s="16">
        <f t="shared" si="32"/>
        <v>0</v>
      </c>
      <c r="K165" s="16">
        <f t="shared" si="32"/>
        <v>0</v>
      </c>
      <c r="L165" s="16">
        <f t="shared" si="32"/>
        <v>0</v>
      </c>
      <c r="M165" s="16">
        <f t="shared" si="32"/>
        <v>0</v>
      </c>
      <c r="N165" s="16">
        <f t="shared" si="32"/>
        <v>0</v>
      </c>
      <c r="O165" s="16">
        <f t="shared" si="32"/>
        <v>0</v>
      </c>
      <c r="P165" s="16">
        <f t="shared" si="32"/>
        <v>0</v>
      </c>
      <c r="Q165" s="16">
        <f t="shared" si="32"/>
        <v>0</v>
      </c>
      <c r="R165" s="16">
        <f t="shared" si="32"/>
        <v>0</v>
      </c>
      <c r="S165" s="16">
        <f t="shared" si="32"/>
        <v>0</v>
      </c>
      <c r="T165" s="16">
        <f t="shared" si="32"/>
        <v>0</v>
      </c>
      <c r="U165" s="16">
        <f t="shared" si="32"/>
        <v>0</v>
      </c>
      <c r="V165" s="16">
        <f t="shared" si="32"/>
        <v>0</v>
      </c>
      <c r="W165" s="16">
        <f t="shared" si="32"/>
        <v>0</v>
      </c>
      <c r="X165" s="16">
        <f t="shared" si="32"/>
        <v>0</v>
      </c>
      <c r="Y165" s="16">
        <f t="shared" si="32"/>
        <v>301230</v>
      </c>
    </row>
    <row r="166" spans="1:25" ht="26.25" customHeight="1" hidden="1">
      <c r="A166" s="17" t="s">
        <v>91</v>
      </c>
      <c r="B166" s="22" t="s">
        <v>90</v>
      </c>
      <c r="C166" s="58" t="s">
        <v>2</v>
      </c>
      <c r="D166" s="58" t="s">
        <v>92</v>
      </c>
      <c r="E166" s="19"/>
      <c r="F166" s="15"/>
      <c r="G166" s="16">
        <f>G170</f>
        <v>0</v>
      </c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6">
        <f>Y170</f>
        <v>0</v>
      </c>
    </row>
    <row r="167" spans="1:25" ht="43.5" customHeight="1" hidden="1">
      <c r="A167" s="65" t="s">
        <v>294</v>
      </c>
      <c r="B167" s="22" t="s">
        <v>90</v>
      </c>
      <c r="C167" s="58" t="s">
        <v>2</v>
      </c>
      <c r="D167" s="58" t="s">
        <v>92</v>
      </c>
      <c r="E167" s="44" t="s">
        <v>235</v>
      </c>
      <c r="F167" s="44"/>
      <c r="G167" s="16">
        <f>G170</f>
        <v>0</v>
      </c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6">
        <f>Y170</f>
        <v>0</v>
      </c>
    </row>
    <row r="168" spans="1:25" ht="28.5" customHeight="1" hidden="1">
      <c r="A168" s="49" t="s">
        <v>295</v>
      </c>
      <c r="B168" s="22" t="s">
        <v>90</v>
      </c>
      <c r="C168" s="58" t="s">
        <v>2</v>
      </c>
      <c r="D168" s="58" t="s">
        <v>92</v>
      </c>
      <c r="E168" s="44" t="s">
        <v>235</v>
      </c>
      <c r="F168" s="58"/>
      <c r="G168" s="16">
        <f>G169</f>
        <v>0</v>
      </c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6">
        <f>Y169</f>
        <v>0</v>
      </c>
    </row>
    <row r="169" spans="1:25" ht="51.75" customHeight="1" hidden="1">
      <c r="A169" s="48" t="s">
        <v>93</v>
      </c>
      <c r="B169" s="22" t="s">
        <v>90</v>
      </c>
      <c r="C169" s="44" t="s">
        <v>2</v>
      </c>
      <c r="D169" s="44" t="s">
        <v>92</v>
      </c>
      <c r="E169" s="44" t="s">
        <v>236</v>
      </c>
      <c r="F169" s="44"/>
      <c r="G169" s="16">
        <f>G170</f>
        <v>0</v>
      </c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6">
        <f>Y170</f>
        <v>0</v>
      </c>
    </row>
    <row r="170" spans="1:25" ht="45" customHeight="1" hidden="1">
      <c r="A170" s="24" t="s">
        <v>65</v>
      </c>
      <c r="B170" s="22" t="s">
        <v>90</v>
      </c>
      <c r="C170" s="44" t="s">
        <v>2</v>
      </c>
      <c r="D170" s="44" t="s">
        <v>92</v>
      </c>
      <c r="E170" s="44" t="s">
        <v>236</v>
      </c>
      <c r="F170" s="44">
        <v>200</v>
      </c>
      <c r="G170" s="16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6"/>
    </row>
    <row r="171" spans="1:25" ht="41.25" customHeight="1" hidden="1">
      <c r="A171" s="66" t="s">
        <v>234</v>
      </c>
      <c r="B171" s="22" t="s">
        <v>90</v>
      </c>
      <c r="C171" s="44" t="s">
        <v>2</v>
      </c>
      <c r="D171" s="44" t="s">
        <v>92</v>
      </c>
      <c r="E171" s="44" t="s">
        <v>236</v>
      </c>
      <c r="F171" s="44">
        <v>240</v>
      </c>
      <c r="G171" s="16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6"/>
    </row>
    <row r="172" spans="1:25" ht="12.75" hidden="1">
      <c r="A172" s="39" t="s">
        <v>32</v>
      </c>
      <c r="B172" s="22" t="s">
        <v>90</v>
      </c>
      <c r="C172" s="18" t="s">
        <v>2</v>
      </c>
      <c r="D172" s="18" t="s">
        <v>16</v>
      </c>
      <c r="E172" s="19"/>
      <c r="F172" s="15"/>
      <c r="G172" s="19">
        <f>G176</f>
        <v>0</v>
      </c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9">
        <f>Y176</f>
        <v>0</v>
      </c>
    </row>
    <row r="173" spans="1:25" ht="38.25" hidden="1">
      <c r="A173" s="65" t="s">
        <v>294</v>
      </c>
      <c r="B173" s="22" t="s">
        <v>90</v>
      </c>
      <c r="C173" s="58" t="s">
        <v>2</v>
      </c>
      <c r="D173" s="58" t="s">
        <v>16</v>
      </c>
      <c r="E173" s="44" t="s">
        <v>237</v>
      </c>
      <c r="F173" s="44"/>
      <c r="G173" s="52">
        <f>G174</f>
        <v>0</v>
      </c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52">
        <f>Y174</f>
        <v>0</v>
      </c>
    </row>
    <row r="174" spans="1:25" ht="38.25" hidden="1">
      <c r="A174" s="65" t="s">
        <v>307</v>
      </c>
      <c r="B174" s="22" t="s">
        <v>90</v>
      </c>
      <c r="C174" s="58" t="s">
        <v>2</v>
      </c>
      <c r="D174" s="58" t="s">
        <v>16</v>
      </c>
      <c r="E174" s="44" t="s">
        <v>238</v>
      </c>
      <c r="F174" s="44"/>
      <c r="G174" s="52">
        <f>G175</f>
        <v>0</v>
      </c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52">
        <f>Y175</f>
        <v>0</v>
      </c>
    </row>
    <row r="175" spans="1:25" ht="51" hidden="1">
      <c r="A175" s="49" t="s">
        <v>76</v>
      </c>
      <c r="B175" s="22" t="s">
        <v>90</v>
      </c>
      <c r="C175" s="44" t="s">
        <v>2</v>
      </c>
      <c r="D175" s="44" t="s">
        <v>16</v>
      </c>
      <c r="E175" s="44" t="s">
        <v>238</v>
      </c>
      <c r="F175" s="44"/>
      <c r="G175" s="52">
        <f>G176</f>
        <v>0</v>
      </c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52">
        <f>Y176</f>
        <v>0</v>
      </c>
    </row>
    <row r="176" spans="1:25" ht="38.25" hidden="1">
      <c r="A176" s="24" t="s">
        <v>327</v>
      </c>
      <c r="B176" s="22" t="s">
        <v>90</v>
      </c>
      <c r="C176" s="44" t="s">
        <v>2</v>
      </c>
      <c r="D176" s="44" t="s">
        <v>16</v>
      </c>
      <c r="E176" s="44" t="s">
        <v>238</v>
      </c>
      <c r="F176" s="44">
        <v>200</v>
      </c>
      <c r="G176" s="52">
        <f>G177</f>
        <v>0</v>
      </c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52">
        <f>Y177</f>
        <v>0</v>
      </c>
    </row>
    <row r="177" spans="1:25" ht="38.25" hidden="1">
      <c r="A177" s="24" t="s">
        <v>328</v>
      </c>
      <c r="B177" s="22" t="s">
        <v>90</v>
      </c>
      <c r="C177" s="44" t="s">
        <v>2</v>
      </c>
      <c r="D177" s="44" t="s">
        <v>16</v>
      </c>
      <c r="E177" s="44" t="s">
        <v>238</v>
      </c>
      <c r="F177" s="44">
        <v>240</v>
      </c>
      <c r="G177" s="52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52"/>
    </row>
    <row r="178" spans="1:25" ht="24" customHeight="1">
      <c r="A178" s="67" t="s">
        <v>488</v>
      </c>
      <c r="B178" s="22" t="s">
        <v>90</v>
      </c>
      <c r="C178" s="44" t="s">
        <v>2</v>
      </c>
      <c r="D178" s="58" t="s">
        <v>28</v>
      </c>
      <c r="E178" s="44"/>
      <c r="F178" s="44"/>
      <c r="G178" s="52">
        <f aca="true" t="shared" si="33" ref="G178:H182">G179</f>
        <v>1436</v>
      </c>
      <c r="H178" s="52">
        <f t="shared" si="33"/>
        <v>1436</v>
      </c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52">
        <f>Y179</f>
        <v>1436</v>
      </c>
    </row>
    <row r="179" spans="1:25" ht="45" customHeight="1">
      <c r="A179" s="65" t="s">
        <v>489</v>
      </c>
      <c r="B179" s="22" t="s">
        <v>90</v>
      </c>
      <c r="C179" s="44" t="s">
        <v>2</v>
      </c>
      <c r="D179" s="58" t="s">
        <v>28</v>
      </c>
      <c r="E179" s="44" t="s">
        <v>237</v>
      </c>
      <c r="F179" s="44"/>
      <c r="G179" s="52">
        <f t="shared" si="33"/>
        <v>1436</v>
      </c>
      <c r="H179" s="52">
        <f t="shared" si="33"/>
        <v>1436</v>
      </c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52">
        <f>Y180</f>
        <v>1436</v>
      </c>
    </row>
    <row r="180" spans="1:25" ht="45" customHeight="1">
      <c r="A180" s="68" t="s">
        <v>511</v>
      </c>
      <c r="B180" s="22" t="s">
        <v>90</v>
      </c>
      <c r="C180" s="44" t="s">
        <v>2</v>
      </c>
      <c r="D180" s="58" t="s">
        <v>28</v>
      </c>
      <c r="E180" s="44" t="s">
        <v>269</v>
      </c>
      <c r="F180" s="44"/>
      <c r="G180" s="52">
        <f t="shared" si="33"/>
        <v>1436</v>
      </c>
      <c r="H180" s="52">
        <f t="shared" si="33"/>
        <v>1436</v>
      </c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52">
        <f>Y181</f>
        <v>1436</v>
      </c>
    </row>
    <row r="181" spans="1:25" ht="47.25" customHeight="1">
      <c r="A181" s="69" t="s">
        <v>490</v>
      </c>
      <c r="B181" s="22" t="s">
        <v>90</v>
      </c>
      <c r="C181" s="44" t="s">
        <v>2</v>
      </c>
      <c r="D181" s="58" t="s">
        <v>28</v>
      </c>
      <c r="E181" s="44" t="s">
        <v>491</v>
      </c>
      <c r="F181" s="44"/>
      <c r="G181" s="52">
        <f t="shared" si="33"/>
        <v>1436</v>
      </c>
      <c r="H181" s="52">
        <f t="shared" si="33"/>
        <v>1436</v>
      </c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52">
        <f>Y182</f>
        <v>1436</v>
      </c>
    </row>
    <row r="182" spans="1:25" ht="38.25">
      <c r="A182" s="70" t="s">
        <v>327</v>
      </c>
      <c r="B182" s="22" t="s">
        <v>90</v>
      </c>
      <c r="C182" s="44" t="s">
        <v>2</v>
      </c>
      <c r="D182" s="58" t="s">
        <v>28</v>
      </c>
      <c r="E182" s="44" t="s">
        <v>491</v>
      </c>
      <c r="F182" s="44">
        <v>200</v>
      </c>
      <c r="G182" s="52">
        <f t="shared" si="33"/>
        <v>1436</v>
      </c>
      <c r="H182" s="52">
        <f t="shared" si="33"/>
        <v>1436</v>
      </c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52">
        <f>Y183</f>
        <v>1436</v>
      </c>
    </row>
    <row r="183" spans="1:25" ht="38.25">
      <c r="A183" s="71" t="s">
        <v>328</v>
      </c>
      <c r="B183" s="22" t="s">
        <v>90</v>
      </c>
      <c r="C183" s="72" t="s">
        <v>2</v>
      </c>
      <c r="D183" s="73" t="s">
        <v>28</v>
      </c>
      <c r="E183" s="72" t="s">
        <v>491</v>
      </c>
      <c r="F183" s="72">
        <v>240</v>
      </c>
      <c r="G183" s="52">
        <v>1436</v>
      </c>
      <c r="H183" s="52">
        <v>1436</v>
      </c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52">
        <v>1436</v>
      </c>
    </row>
    <row r="184" spans="1:25" ht="20.25" customHeight="1" hidden="1">
      <c r="A184" s="74" t="s">
        <v>91</v>
      </c>
      <c r="B184" s="22" t="s">
        <v>90</v>
      </c>
      <c r="C184" s="44" t="s">
        <v>2</v>
      </c>
      <c r="D184" s="58" t="s">
        <v>92</v>
      </c>
      <c r="E184" s="72"/>
      <c r="F184" s="72"/>
      <c r="G184" s="52">
        <f>G185</f>
        <v>0</v>
      </c>
      <c r="H184" s="52">
        <f aca="true" t="shared" si="34" ref="H184:Y184">H185</f>
        <v>0</v>
      </c>
      <c r="I184" s="52">
        <f t="shared" si="34"/>
        <v>0</v>
      </c>
      <c r="J184" s="52">
        <f t="shared" si="34"/>
        <v>0</v>
      </c>
      <c r="K184" s="52">
        <f t="shared" si="34"/>
        <v>0</v>
      </c>
      <c r="L184" s="52">
        <f t="shared" si="34"/>
        <v>0</v>
      </c>
      <c r="M184" s="52">
        <f t="shared" si="34"/>
        <v>0</v>
      </c>
      <c r="N184" s="52">
        <f t="shared" si="34"/>
        <v>0</v>
      </c>
      <c r="O184" s="52">
        <f t="shared" si="34"/>
        <v>0</v>
      </c>
      <c r="P184" s="52">
        <f t="shared" si="34"/>
        <v>0</v>
      </c>
      <c r="Q184" s="52">
        <f t="shared" si="34"/>
        <v>0</v>
      </c>
      <c r="R184" s="52">
        <f t="shared" si="34"/>
        <v>0</v>
      </c>
      <c r="S184" s="52">
        <f t="shared" si="34"/>
        <v>0</v>
      </c>
      <c r="T184" s="52">
        <f t="shared" si="34"/>
        <v>0</v>
      </c>
      <c r="U184" s="52">
        <f t="shared" si="34"/>
        <v>0</v>
      </c>
      <c r="V184" s="52">
        <f t="shared" si="34"/>
        <v>0</v>
      </c>
      <c r="W184" s="52">
        <f t="shared" si="34"/>
        <v>0</v>
      </c>
      <c r="X184" s="52">
        <f t="shared" si="34"/>
        <v>0</v>
      </c>
      <c r="Y184" s="52">
        <f t="shared" si="34"/>
        <v>0</v>
      </c>
    </row>
    <row r="185" spans="1:25" ht="31.5" customHeight="1" hidden="1">
      <c r="A185" s="75"/>
      <c r="B185" s="22"/>
      <c r="C185" s="76"/>
      <c r="D185" s="77"/>
      <c r="E185" s="78"/>
      <c r="F185" s="72"/>
      <c r="G185" s="52"/>
      <c r="H185" s="52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52"/>
    </row>
    <row r="186" spans="1:25" ht="34.5" customHeight="1" hidden="1">
      <c r="A186" s="79"/>
      <c r="B186" s="22"/>
      <c r="C186" s="80"/>
      <c r="D186" s="81"/>
      <c r="E186" s="80"/>
      <c r="F186" s="80"/>
      <c r="G186" s="52"/>
      <c r="H186" s="52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52"/>
    </row>
    <row r="187" spans="1:25" ht="30" customHeight="1" hidden="1">
      <c r="A187" s="82"/>
      <c r="B187" s="22"/>
      <c r="C187" s="78"/>
      <c r="D187" s="83"/>
      <c r="E187" s="80"/>
      <c r="F187" s="78"/>
      <c r="G187" s="52"/>
      <c r="H187" s="52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52"/>
    </row>
    <row r="188" spans="1:25" ht="45" customHeight="1" hidden="1">
      <c r="A188" s="84"/>
      <c r="B188" s="22"/>
      <c r="C188" s="78"/>
      <c r="D188" s="83"/>
      <c r="E188" s="80"/>
      <c r="F188" s="44"/>
      <c r="G188" s="52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52"/>
    </row>
    <row r="189" spans="1:25" ht="37.5" customHeight="1" hidden="1">
      <c r="A189" s="74"/>
      <c r="B189" s="22"/>
      <c r="C189" s="85"/>
      <c r="D189" s="86"/>
      <c r="E189" s="85"/>
      <c r="F189" s="72"/>
      <c r="G189" s="52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52"/>
    </row>
    <row r="190" spans="1:25" ht="54" customHeight="1" hidden="1">
      <c r="A190" s="23"/>
      <c r="B190" s="22"/>
      <c r="C190" s="87"/>
      <c r="D190" s="78"/>
      <c r="E190" s="88"/>
      <c r="F190" s="44"/>
      <c r="G190" s="52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52"/>
    </row>
    <row r="191" spans="1:25" ht="45.75" customHeight="1" hidden="1">
      <c r="A191" s="89"/>
      <c r="B191" s="22"/>
      <c r="C191" s="87"/>
      <c r="D191" s="78"/>
      <c r="E191" s="88"/>
      <c r="F191" s="78"/>
      <c r="G191" s="52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52"/>
    </row>
    <row r="192" spans="1:25" ht="12.75" hidden="1">
      <c r="A192" s="24"/>
      <c r="B192" s="22"/>
      <c r="C192" s="87"/>
      <c r="D192" s="78"/>
      <c r="E192" s="88"/>
      <c r="F192" s="78"/>
      <c r="G192" s="52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52"/>
    </row>
    <row r="193" spans="1:25" ht="22.5" customHeight="1" hidden="1">
      <c r="A193" s="24"/>
      <c r="B193" s="22"/>
      <c r="C193" s="87"/>
      <c r="D193" s="78"/>
      <c r="E193" s="88"/>
      <c r="F193" s="78"/>
      <c r="G193" s="52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52"/>
    </row>
    <row r="194" spans="1:25" ht="12.75" hidden="1">
      <c r="A194" s="24"/>
      <c r="B194" s="22"/>
      <c r="C194" s="44"/>
      <c r="D194" s="44"/>
      <c r="E194" s="44"/>
      <c r="F194" s="44"/>
      <c r="G194" s="52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52"/>
    </row>
    <row r="195" spans="1:25" ht="12.75" hidden="1">
      <c r="A195" s="24"/>
      <c r="B195" s="22"/>
      <c r="C195" s="44"/>
      <c r="D195" s="44"/>
      <c r="E195" s="44"/>
      <c r="F195" s="44"/>
      <c r="G195" s="52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52"/>
    </row>
    <row r="196" spans="1:25" ht="12.75" hidden="1">
      <c r="A196" s="24"/>
      <c r="B196" s="22"/>
      <c r="C196" s="44"/>
      <c r="D196" s="44"/>
      <c r="E196" s="44"/>
      <c r="F196" s="44"/>
      <c r="G196" s="52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52"/>
    </row>
    <row r="197" spans="1:25" ht="25.5" customHeight="1">
      <c r="A197" s="39" t="s">
        <v>33</v>
      </c>
      <c r="B197" s="22" t="s">
        <v>90</v>
      </c>
      <c r="C197" s="18" t="s">
        <v>2</v>
      </c>
      <c r="D197" s="18" t="s">
        <v>21</v>
      </c>
      <c r="E197" s="19"/>
      <c r="F197" s="15"/>
      <c r="G197" s="19">
        <f>G198</f>
        <v>213734</v>
      </c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9">
        <f>Y198</f>
        <v>213735</v>
      </c>
    </row>
    <row r="198" spans="1:25" ht="38.25">
      <c r="A198" s="65" t="s">
        <v>244</v>
      </c>
      <c r="B198" s="22" t="s">
        <v>90</v>
      </c>
      <c r="C198" s="44" t="s">
        <v>2</v>
      </c>
      <c r="D198" s="44" t="s">
        <v>21</v>
      </c>
      <c r="E198" s="44" t="s">
        <v>240</v>
      </c>
      <c r="F198" s="44"/>
      <c r="G198" s="52">
        <f>G199+G203</f>
        <v>213734</v>
      </c>
      <c r="H198" s="52">
        <f aca="true" t="shared" si="35" ref="H198:Y198">H199+H203</f>
        <v>0</v>
      </c>
      <c r="I198" s="52">
        <f t="shared" si="35"/>
        <v>0</v>
      </c>
      <c r="J198" s="52">
        <f t="shared" si="35"/>
        <v>0</v>
      </c>
      <c r="K198" s="52">
        <f t="shared" si="35"/>
        <v>0</v>
      </c>
      <c r="L198" s="52">
        <f t="shared" si="35"/>
        <v>0</v>
      </c>
      <c r="M198" s="52">
        <f t="shared" si="35"/>
        <v>0</v>
      </c>
      <c r="N198" s="52">
        <f t="shared" si="35"/>
        <v>0</v>
      </c>
      <c r="O198" s="52">
        <f t="shared" si="35"/>
        <v>0</v>
      </c>
      <c r="P198" s="52">
        <f t="shared" si="35"/>
        <v>0</v>
      </c>
      <c r="Q198" s="52">
        <f t="shared" si="35"/>
        <v>0</v>
      </c>
      <c r="R198" s="52">
        <f t="shared" si="35"/>
        <v>0</v>
      </c>
      <c r="S198" s="52">
        <f t="shared" si="35"/>
        <v>0</v>
      </c>
      <c r="T198" s="52">
        <f t="shared" si="35"/>
        <v>0</v>
      </c>
      <c r="U198" s="52">
        <f t="shared" si="35"/>
        <v>0</v>
      </c>
      <c r="V198" s="52">
        <f t="shared" si="35"/>
        <v>0</v>
      </c>
      <c r="W198" s="52">
        <f t="shared" si="35"/>
        <v>0</v>
      </c>
      <c r="X198" s="52">
        <f t="shared" si="35"/>
        <v>0</v>
      </c>
      <c r="Y198" s="52">
        <f t="shared" si="35"/>
        <v>213735</v>
      </c>
    </row>
    <row r="199" spans="1:25" ht="51" customHeight="1">
      <c r="A199" s="49" t="s">
        <v>297</v>
      </c>
      <c r="B199" s="22" t="s">
        <v>90</v>
      </c>
      <c r="C199" s="44" t="s">
        <v>2</v>
      </c>
      <c r="D199" s="44" t="s">
        <v>21</v>
      </c>
      <c r="E199" s="44" t="s">
        <v>242</v>
      </c>
      <c r="F199" s="44"/>
      <c r="G199" s="52">
        <f>G200</f>
        <v>212889</v>
      </c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52">
        <f>Y200</f>
        <v>212889</v>
      </c>
    </row>
    <row r="200" spans="1:25" ht="51.75" customHeight="1">
      <c r="A200" s="49" t="s">
        <v>521</v>
      </c>
      <c r="B200" s="22" t="s">
        <v>90</v>
      </c>
      <c r="C200" s="44" t="s">
        <v>2</v>
      </c>
      <c r="D200" s="44" t="s">
        <v>21</v>
      </c>
      <c r="E200" s="44" t="s">
        <v>243</v>
      </c>
      <c r="F200" s="44"/>
      <c r="G200" s="52">
        <f>G201</f>
        <v>212889</v>
      </c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52">
        <f>Y201</f>
        <v>212889</v>
      </c>
    </row>
    <row r="201" spans="1:25" ht="44.25" customHeight="1">
      <c r="A201" s="24" t="s">
        <v>327</v>
      </c>
      <c r="B201" s="22" t="s">
        <v>90</v>
      </c>
      <c r="C201" s="44" t="s">
        <v>2</v>
      </c>
      <c r="D201" s="44" t="s">
        <v>21</v>
      </c>
      <c r="E201" s="44" t="s">
        <v>243</v>
      </c>
      <c r="F201" s="44">
        <v>200</v>
      </c>
      <c r="G201" s="52">
        <f>G202</f>
        <v>212889</v>
      </c>
      <c r="H201" s="52">
        <f aca="true" t="shared" si="36" ref="H201:Y201">H202</f>
        <v>0</v>
      </c>
      <c r="I201" s="52">
        <f t="shared" si="36"/>
        <v>0</v>
      </c>
      <c r="J201" s="52">
        <f t="shared" si="36"/>
        <v>0</v>
      </c>
      <c r="K201" s="52">
        <f t="shared" si="36"/>
        <v>0</v>
      </c>
      <c r="L201" s="52">
        <f t="shared" si="36"/>
        <v>0</v>
      </c>
      <c r="M201" s="52">
        <f t="shared" si="36"/>
        <v>0</v>
      </c>
      <c r="N201" s="52">
        <f t="shared" si="36"/>
        <v>0</v>
      </c>
      <c r="O201" s="52">
        <f t="shared" si="36"/>
        <v>0</v>
      </c>
      <c r="P201" s="52">
        <f t="shared" si="36"/>
        <v>0</v>
      </c>
      <c r="Q201" s="52">
        <f t="shared" si="36"/>
        <v>0</v>
      </c>
      <c r="R201" s="52">
        <f t="shared" si="36"/>
        <v>0</v>
      </c>
      <c r="S201" s="52">
        <f t="shared" si="36"/>
        <v>0</v>
      </c>
      <c r="T201" s="52">
        <f t="shared" si="36"/>
        <v>0</v>
      </c>
      <c r="U201" s="52">
        <f t="shared" si="36"/>
        <v>0</v>
      </c>
      <c r="V201" s="52">
        <f t="shared" si="36"/>
        <v>0</v>
      </c>
      <c r="W201" s="52">
        <f t="shared" si="36"/>
        <v>0</v>
      </c>
      <c r="X201" s="52">
        <f t="shared" si="36"/>
        <v>0</v>
      </c>
      <c r="Y201" s="52">
        <f t="shared" si="36"/>
        <v>212889</v>
      </c>
    </row>
    <row r="202" spans="1:25" ht="48" customHeight="1">
      <c r="A202" s="24" t="s">
        <v>328</v>
      </c>
      <c r="B202" s="22" t="s">
        <v>90</v>
      </c>
      <c r="C202" s="44" t="s">
        <v>2</v>
      </c>
      <c r="D202" s="44" t="s">
        <v>21</v>
      </c>
      <c r="E202" s="44" t="s">
        <v>243</v>
      </c>
      <c r="F202" s="44">
        <v>240</v>
      </c>
      <c r="G202" s="52">
        <v>212889</v>
      </c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52">
        <v>212889</v>
      </c>
    </row>
    <row r="203" spans="1:25" ht="51">
      <c r="A203" s="49" t="s">
        <v>296</v>
      </c>
      <c r="B203" s="22" t="s">
        <v>90</v>
      </c>
      <c r="C203" s="44" t="s">
        <v>2</v>
      </c>
      <c r="D203" s="44" t="s">
        <v>21</v>
      </c>
      <c r="E203" s="44" t="s">
        <v>241</v>
      </c>
      <c r="F203" s="44"/>
      <c r="G203" s="52">
        <f>G204</f>
        <v>845</v>
      </c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52">
        <f>Y204</f>
        <v>846</v>
      </c>
    </row>
    <row r="204" spans="1:25" ht="76.5">
      <c r="A204" s="49" t="s">
        <v>411</v>
      </c>
      <c r="B204" s="22" t="s">
        <v>90</v>
      </c>
      <c r="C204" s="44" t="s">
        <v>2</v>
      </c>
      <c r="D204" s="44" t="s">
        <v>21</v>
      </c>
      <c r="E204" s="44" t="s">
        <v>287</v>
      </c>
      <c r="F204" s="44"/>
      <c r="G204" s="52">
        <f>G205</f>
        <v>845</v>
      </c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52">
        <f>Y205</f>
        <v>846</v>
      </c>
    </row>
    <row r="205" spans="1:25" ht="89.25">
      <c r="A205" s="25" t="s">
        <v>89</v>
      </c>
      <c r="B205" s="22" t="s">
        <v>90</v>
      </c>
      <c r="C205" s="44" t="s">
        <v>2</v>
      </c>
      <c r="D205" s="44" t="s">
        <v>21</v>
      </c>
      <c r="E205" s="44" t="s">
        <v>287</v>
      </c>
      <c r="F205" s="44">
        <v>100</v>
      </c>
      <c r="G205" s="52">
        <f>G206</f>
        <v>845</v>
      </c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52">
        <f>Y206</f>
        <v>846</v>
      </c>
    </row>
    <row r="206" spans="1:25" ht="38.25">
      <c r="A206" s="25" t="s">
        <v>198</v>
      </c>
      <c r="B206" s="22" t="s">
        <v>90</v>
      </c>
      <c r="C206" s="44" t="s">
        <v>2</v>
      </c>
      <c r="D206" s="44" t="s">
        <v>21</v>
      </c>
      <c r="E206" s="44" t="s">
        <v>287</v>
      </c>
      <c r="F206" s="44">
        <v>120</v>
      </c>
      <c r="G206" s="52">
        <v>845</v>
      </c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52">
        <v>846</v>
      </c>
    </row>
    <row r="207" spans="1:25" ht="12.75" hidden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</row>
    <row r="208" spans="1:25" ht="12.75" hidden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</row>
    <row r="209" spans="1:25" ht="12.75" hidden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</row>
    <row r="210" spans="1:25" ht="12.75" hidden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</row>
    <row r="211" spans="1:25" ht="42" customHeight="1" hidden="1">
      <c r="A211" s="90"/>
      <c r="B211" s="22"/>
      <c r="C211" s="44"/>
      <c r="D211" s="44"/>
      <c r="E211" s="44"/>
      <c r="F211" s="44"/>
      <c r="G211" s="52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52"/>
    </row>
    <row r="212" spans="1:25" ht="12.75" hidden="1">
      <c r="A212" s="49"/>
      <c r="B212" s="22"/>
      <c r="C212" s="44"/>
      <c r="D212" s="44"/>
      <c r="E212" s="44"/>
      <c r="F212" s="44"/>
      <c r="G212" s="52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52"/>
    </row>
    <row r="213" spans="1:25" ht="42" customHeight="1" hidden="1">
      <c r="A213" s="25"/>
      <c r="B213" s="22"/>
      <c r="C213" s="44"/>
      <c r="D213" s="44"/>
      <c r="E213" s="44"/>
      <c r="F213" s="44"/>
      <c r="G213" s="52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52"/>
    </row>
    <row r="214" spans="1:25" ht="12.75" hidden="1">
      <c r="A214" s="66"/>
      <c r="B214" s="22"/>
      <c r="C214" s="44"/>
      <c r="D214" s="44"/>
      <c r="E214" s="44"/>
      <c r="F214" s="44"/>
      <c r="G214" s="52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52"/>
    </row>
    <row r="215" spans="1:25" ht="28.5" customHeight="1">
      <c r="A215" s="39" t="s">
        <v>95</v>
      </c>
      <c r="B215" s="22" t="s">
        <v>90</v>
      </c>
      <c r="C215" s="18" t="s">
        <v>2</v>
      </c>
      <c r="D215" s="18" t="s">
        <v>20</v>
      </c>
      <c r="E215" s="18"/>
      <c r="F215" s="22"/>
      <c r="G215" s="19">
        <f>G216</f>
        <v>104729</v>
      </c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9">
        <f>Y216</f>
        <v>80983</v>
      </c>
    </row>
    <row r="216" spans="1:25" ht="38.25">
      <c r="A216" s="65" t="s">
        <v>294</v>
      </c>
      <c r="B216" s="22" t="s">
        <v>90</v>
      </c>
      <c r="C216" s="44" t="s">
        <v>2</v>
      </c>
      <c r="D216" s="44" t="s">
        <v>20</v>
      </c>
      <c r="E216" s="91" t="s">
        <v>237</v>
      </c>
      <c r="F216" s="44"/>
      <c r="G216" s="52">
        <f>G217+G221+G225+G242</f>
        <v>104729</v>
      </c>
      <c r="H216" s="52">
        <f aca="true" t="shared" si="37" ref="H216:Y216">H217+H221+H225+H242</f>
        <v>0</v>
      </c>
      <c r="I216" s="52">
        <f t="shared" si="37"/>
        <v>0</v>
      </c>
      <c r="J216" s="52">
        <f t="shared" si="37"/>
        <v>0</v>
      </c>
      <c r="K216" s="52">
        <f t="shared" si="37"/>
        <v>0</v>
      </c>
      <c r="L216" s="52">
        <f t="shared" si="37"/>
        <v>0</v>
      </c>
      <c r="M216" s="52">
        <f t="shared" si="37"/>
        <v>0</v>
      </c>
      <c r="N216" s="52">
        <f t="shared" si="37"/>
        <v>0</v>
      </c>
      <c r="O216" s="52">
        <f t="shared" si="37"/>
        <v>0</v>
      </c>
      <c r="P216" s="52">
        <f t="shared" si="37"/>
        <v>0</v>
      </c>
      <c r="Q216" s="52">
        <f t="shared" si="37"/>
        <v>0</v>
      </c>
      <c r="R216" s="52">
        <f t="shared" si="37"/>
        <v>0</v>
      </c>
      <c r="S216" s="52">
        <f t="shared" si="37"/>
        <v>0</v>
      </c>
      <c r="T216" s="52">
        <f t="shared" si="37"/>
        <v>0</v>
      </c>
      <c r="U216" s="52">
        <f t="shared" si="37"/>
        <v>0</v>
      </c>
      <c r="V216" s="52">
        <f t="shared" si="37"/>
        <v>0</v>
      </c>
      <c r="W216" s="52">
        <f t="shared" si="37"/>
        <v>0</v>
      </c>
      <c r="X216" s="52">
        <f t="shared" si="37"/>
        <v>0</v>
      </c>
      <c r="Y216" s="52">
        <f t="shared" si="37"/>
        <v>80983</v>
      </c>
    </row>
    <row r="217" spans="1:25" ht="38.25">
      <c r="A217" s="49" t="s">
        <v>298</v>
      </c>
      <c r="B217" s="22" t="s">
        <v>90</v>
      </c>
      <c r="C217" s="44" t="s">
        <v>2</v>
      </c>
      <c r="D217" s="44" t="s">
        <v>20</v>
      </c>
      <c r="E217" s="44" t="s">
        <v>245</v>
      </c>
      <c r="F217" s="44"/>
      <c r="G217" s="52">
        <f>G218</f>
        <v>66066</v>
      </c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52">
        <f>Y218</f>
        <v>66107</v>
      </c>
    </row>
    <row r="218" spans="1:25" ht="24.75" customHeight="1">
      <c r="A218" s="49" t="s">
        <v>392</v>
      </c>
      <c r="B218" s="22" t="s">
        <v>90</v>
      </c>
      <c r="C218" s="44" t="s">
        <v>2</v>
      </c>
      <c r="D218" s="44" t="s">
        <v>20</v>
      </c>
      <c r="E218" s="44" t="s">
        <v>246</v>
      </c>
      <c r="F218" s="44"/>
      <c r="G218" s="52">
        <f>G219</f>
        <v>66066</v>
      </c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52">
        <f>Y219</f>
        <v>66107</v>
      </c>
    </row>
    <row r="219" spans="1:25" ht="38.25">
      <c r="A219" s="24" t="s">
        <v>327</v>
      </c>
      <c r="B219" s="22" t="s">
        <v>90</v>
      </c>
      <c r="C219" s="44" t="s">
        <v>2</v>
      </c>
      <c r="D219" s="44" t="s">
        <v>20</v>
      </c>
      <c r="E219" s="44" t="s">
        <v>246</v>
      </c>
      <c r="F219" s="44">
        <v>200</v>
      </c>
      <c r="G219" s="52">
        <f>G220</f>
        <v>66066</v>
      </c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52">
        <f>Y220</f>
        <v>66107</v>
      </c>
    </row>
    <row r="220" spans="1:25" ht="38.25">
      <c r="A220" s="24" t="s">
        <v>328</v>
      </c>
      <c r="B220" s="22" t="s">
        <v>90</v>
      </c>
      <c r="C220" s="44" t="s">
        <v>2</v>
      </c>
      <c r="D220" s="44" t="s">
        <v>20</v>
      </c>
      <c r="E220" s="44" t="s">
        <v>246</v>
      </c>
      <c r="F220" s="44">
        <v>240</v>
      </c>
      <c r="G220" s="52">
        <v>66066</v>
      </c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52">
        <v>66107</v>
      </c>
    </row>
    <row r="221" spans="1:25" ht="38.25">
      <c r="A221" s="49" t="s">
        <v>299</v>
      </c>
      <c r="B221" s="22" t="s">
        <v>90</v>
      </c>
      <c r="C221" s="44" t="s">
        <v>2</v>
      </c>
      <c r="D221" s="44" t="s">
        <v>20</v>
      </c>
      <c r="E221" s="44" t="s">
        <v>247</v>
      </c>
      <c r="F221" s="44"/>
      <c r="G221" s="52">
        <f>G222</f>
        <v>14022</v>
      </c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52">
        <f>Y222</f>
        <v>13981</v>
      </c>
    </row>
    <row r="222" spans="1:25" ht="33.75" customHeight="1">
      <c r="A222" s="49" t="s">
        <v>393</v>
      </c>
      <c r="B222" s="22" t="s">
        <v>90</v>
      </c>
      <c r="C222" s="44" t="s">
        <v>2</v>
      </c>
      <c r="D222" s="44" t="s">
        <v>20</v>
      </c>
      <c r="E222" s="44" t="s">
        <v>248</v>
      </c>
      <c r="F222" s="44"/>
      <c r="G222" s="52">
        <f>G223</f>
        <v>14022</v>
      </c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52">
        <f>Y223</f>
        <v>13981</v>
      </c>
    </row>
    <row r="223" spans="1:25" ht="38.25">
      <c r="A223" s="24" t="s">
        <v>327</v>
      </c>
      <c r="B223" s="22" t="s">
        <v>90</v>
      </c>
      <c r="C223" s="44" t="s">
        <v>2</v>
      </c>
      <c r="D223" s="44" t="s">
        <v>20</v>
      </c>
      <c r="E223" s="44" t="s">
        <v>248</v>
      </c>
      <c r="F223" s="44">
        <v>200</v>
      </c>
      <c r="G223" s="52">
        <f>G224</f>
        <v>14022</v>
      </c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52">
        <f>Y224</f>
        <v>13981</v>
      </c>
    </row>
    <row r="224" spans="1:25" ht="38.25">
      <c r="A224" s="24" t="s">
        <v>328</v>
      </c>
      <c r="B224" s="22" t="s">
        <v>90</v>
      </c>
      <c r="C224" s="44" t="s">
        <v>2</v>
      </c>
      <c r="D224" s="44" t="s">
        <v>20</v>
      </c>
      <c r="E224" s="44" t="s">
        <v>248</v>
      </c>
      <c r="F224" s="44">
        <v>240</v>
      </c>
      <c r="G224" s="52">
        <v>14022</v>
      </c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52">
        <v>13981</v>
      </c>
    </row>
    <row r="225" spans="1:25" ht="42" customHeight="1">
      <c r="A225" s="65" t="s">
        <v>308</v>
      </c>
      <c r="B225" s="22" t="s">
        <v>90</v>
      </c>
      <c r="C225" s="44" t="s">
        <v>2</v>
      </c>
      <c r="D225" s="44" t="s">
        <v>20</v>
      </c>
      <c r="E225" s="44" t="s">
        <v>249</v>
      </c>
      <c r="F225" s="44"/>
      <c r="G225" s="52">
        <f>G226</f>
        <v>23746</v>
      </c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52">
        <f>Y226</f>
        <v>0</v>
      </c>
    </row>
    <row r="226" spans="1:25" ht="27.75" customHeight="1">
      <c r="A226" s="49" t="s">
        <v>394</v>
      </c>
      <c r="B226" s="22" t="s">
        <v>90</v>
      </c>
      <c r="C226" s="44" t="s">
        <v>2</v>
      </c>
      <c r="D226" s="44" t="s">
        <v>20</v>
      </c>
      <c r="E226" s="44" t="s">
        <v>324</v>
      </c>
      <c r="F226" s="44"/>
      <c r="G226" s="52">
        <f>G227</f>
        <v>23746</v>
      </c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52">
        <f>Y227</f>
        <v>0</v>
      </c>
    </row>
    <row r="227" spans="1:25" ht="38.25">
      <c r="A227" s="24" t="s">
        <v>327</v>
      </c>
      <c r="B227" s="22" t="s">
        <v>90</v>
      </c>
      <c r="C227" s="44" t="s">
        <v>2</v>
      </c>
      <c r="D227" s="44" t="s">
        <v>20</v>
      </c>
      <c r="E227" s="44" t="s">
        <v>324</v>
      </c>
      <c r="F227" s="44">
        <v>200</v>
      </c>
      <c r="G227" s="52">
        <f>G228</f>
        <v>23746</v>
      </c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52">
        <f>Y228</f>
        <v>0</v>
      </c>
    </row>
    <row r="228" spans="1:25" ht="38.25">
      <c r="A228" s="24" t="s">
        <v>328</v>
      </c>
      <c r="B228" s="22" t="s">
        <v>90</v>
      </c>
      <c r="C228" s="44" t="s">
        <v>2</v>
      </c>
      <c r="D228" s="44" t="s">
        <v>20</v>
      </c>
      <c r="E228" s="44" t="s">
        <v>324</v>
      </c>
      <c r="F228" s="44">
        <v>240</v>
      </c>
      <c r="G228" s="52">
        <v>23746</v>
      </c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52"/>
    </row>
    <row r="229" spans="1:25" ht="45" customHeight="1" hidden="1">
      <c r="A229" s="92"/>
      <c r="B229" s="10"/>
      <c r="C229" s="10"/>
      <c r="D229" s="10"/>
      <c r="E229" s="10"/>
      <c r="F229" s="93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1:25" ht="12.75" hidden="1">
      <c r="A230" s="92"/>
      <c r="B230" s="10"/>
      <c r="C230" s="10"/>
      <c r="D230" s="10"/>
      <c r="E230" s="10"/>
      <c r="F230" s="93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1:25" ht="12.75" hidden="1">
      <c r="A231" s="92"/>
      <c r="B231" s="10"/>
      <c r="C231" s="10"/>
      <c r="D231" s="10"/>
      <c r="E231" s="10"/>
      <c r="F231" s="93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1:25" ht="46.5" customHeight="1" hidden="1">
      <c r="A232" s="92"/>
      <c r="B232" s="10"/>
      <c r="C232" s="10"/>
      <c r="D232" s="10"/>
      <c r="E232" s="10"/>
      <c r="F232" s="93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1:25" ht="38.25" hidden="1">
      <c r="A233" s="48" t="s">
        <v>78</v>
      </c>
      <c r="B233" s="22" t="s">
        <v>90</v>
      </c>
      <c r="C233" s="18" t="s">
        <v>2</v>
      </c>
      <c r="D233" s="18" t="s">
        <v>20</v>
      </c>
      <c r="E233" s="18" t="s">
        <v>77</v>
      </c>
      <c r="F233" s="15"/>
      <c r="G233" s="19">
        <f>G234</f>
        <v>0</v>
      </c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9">
        <f>Y234</f>
        <v>0</v>
      </c>
    </row>
    <row r="234" spans="1:25" ht="38.25" hidden="1">
      <c r="A234" s="24" t="s">
        <v>65</v>
      </c>
      <c r="B234" s="22" t="s">
        <v>90</v>
      </c>
      <c r="C234" s="18" t="s">
        <v>2</v>
      </c>
      <c r="D234" s="18" t="s">
        <v>20</v>
      </c>
      <c r="E234" s="18" t="s">
        <v>77</v>
      </c>
      <c r="F234" s="15">
        <v>200</v>
      </c>
      <c r="G234" s="19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9"/>
    </row>
    <row r="235" spans="1:25" ht="12.75" hidden="1">
      <c r="A235" s="39"/>
      <c r="B235" s="22"/>
      <c r="C235" s="18"/>
      <c r="D235" s="18"/>
      <c r="E235" s="18"/>
      <c r="F235" s="15"/>
      <c r="G235" s="19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9"/>
    </row>
    <row r="236" spans="1:25" ht="12.75" hidden="1">
      <c r="A236" s="65"/>
      <c r="B236" s="22"/>
      <c r="C236" s="58"/>
      <c r="D236" s="58"/>
      <c r="E236" s="58"/>
      <c r="F236" s="44"/>
      <c r="G236" s="52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52"/>
    </row>
    <row r="237" spans="1:25" ht="12.75" hidden="1">
      <c r="A237" s="41"/>
      <c r="B237" s="22"/>
      <c r="C237" s="58"/>
      <c r="D237" s="58"/>
      <c r="E237" s="58"/>
      <c r="F237" s="44"/>
      <c r="G237" s="52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52"/>
    </row>
    <row r="238" spans="1:25" ht="12.75" hidden="1">
      <c r="A238" s="48"/>
      <c r="B238" s="22"/>
      <c r="C238" s="58"/>
      <c r="D238" s="58"/>
      <c r="E238" s="58"/>
      <c r="F238" s="44"/>
      <c r="G238" s="52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52"/>
    </row>
    <row r="239" spans="1:25" ht="12.75" hidden="1">
      <c r="A239" s="24"/>
      <c r="B239" s="22"/>
      <c r="C239" s="58"/>
      <c r="D239" s="58"/>
      <c r="E239" s="58"/>
      <c r="F239" s="44"/>
      <c r="G239" s="52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52"/>
    </row>
    <row r="240" spans="1:25" ht="12.75" hidden="1">
      <c r="A240" s="66"/>
      <c r="B240" s="22"/>
      <c r="C240" s="58"/>
      <c r="D240" s="58"/>
      <c r="E240" s="58"/>
      <c r="F240" s="44"/>
      <c r="G240" s="52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52"/>
    </row>
    <row r="241" spans="1:25" ht="36" customHeight="1">
      <c r="A241" s="23" t="s">
        <v>383</v>
      </c>
      <c r="B241" s="22" t="s">
        <v>90</v>
      </c>
      <c r="C241" s="44" t="s">
        <v>2</v>
      </c>
      <c r="D241" s="44" t="s">
        <v>20</v>
      </c>
      <c r="E241" s="44" t="s">
        <v>542</v>
      </c>
      <c r="F241" s="44"/>
      <c r="G241" s="52">
        <f>G242</f>
        <v>895</v>
      </c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52">
        <f>Y242</f>
        <v>895</v>
      </c>
    </row>
    <row r="242" spans="1:25" ht="25.5">
      <c r="A242" s="23" t="s">
        <v>383</v>
      </c>
      <c r="B242" s="22" t="s">
        <v>90</v>
      </c>
      <c r="C242" s="44" t="s">
        <v>2</v>
      </c>
      <c r="D242" s="44" t="s">
        <v>20</v>
      </c>
      <c r="E242" s="44" t="s">
        <v>388</v>
      </c>
      <c r="F242" s="44">
        <v>200</v>
      </c>
      <c r="G242" s="52">
        <f>G243</f>
        <v>895</v>
      </c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52">
        <f>Y243</f>
        <v>895</v>
      </c>
    </row>
    <row r="243" spans="1:25" ht="38.25">
      <c r="A243" s="25" t="s">
        <v>327</v>
      </c>
      <c r="B243" s="22" t="s">
        <v>90</v>
      </c>
      <c r="C243" s="44" t="s">
        <v>2</v>
      </c>
      <c r="D243" s="44" t="s">
        <v>20</v>
      </c>
      <c r="E243" s="44" t="s">
        <v>388</v>
      </c>
      <c r="F243" s="44">
        <v>240</v>
      </c>
      <c r="G243" s="52">
        <f>G244</f>
        <v>895</v>
      </c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52">
        <f>Y244</f>
        <v>895</v>
      </c>
    </row>
    <row r="244" spans="1:25" ht="38.25">
      <c r="A244" s="24" t="s">
        <v>328</v>
      </c>
      <c r="B244" s="22" t="s">
        <v>90</v>
      </c>
      <c r="C244" s="44" t="s">
        <v>2</v>
      </c>
      <c r="D244" s="44" t="s">
        <v>20</v>
      </c>
      <c r="E244" s="44" t="s">
        <v>388</v>
      </c>
      <c r="F244" s="44">
        <v>240</v>
      </c>
      <c r="G244" s="52">
        <v>895</v>
      </c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52">
        <v>895</v>
      </c>
    </row>
    <row r="245" spans="1:25" ht="25.5">
      <c r="A245" s="39" t="s">
        <v>35</v>
      </c>
      <c r="B245" s="22" t="s">
        <v>90</v>
      </c>
      <c r="C245" s="18" t="s">
        <v>2</v>
      </c>
      <c r="D245" s="18" t="s">
        <v>11</v>
      </c>
      <c r="E245" s="19"/>
      <c r="F245" s="15"/>
      <c r="G245" s="19">
        <f>G246</f>
        <v>5070</v>
      </c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9">
        <f>Y246</f>
        <v>5076</v>
      </c>
    </row>
    <row r="246" spans="1:25" ht="44.25" customHeight="1">
      <c r="A246" s="65" t="s">
        <v>294</v>
      </c>
      <c r="B246" s="22" t="s">
        <v>90</v>
      </c>
      <c r="C246" s="44" t="s">
        <v>2</v>
      </c>
      <c r="D246" s="44" t="s">
        <v>11</v>
      </c>
      <c r="E246" s="44" t="s">
        <v>237</v>
      </c>
      <c r="F246" s="44"/>
      <c r="G246" s="52">
        <f>G247+G255</f>
        <v>5070</v>
      </c>
      <c r="H246" s="52">
        <f aca="true" t="shared" si="38" ref="H246:Y246">H247+H255</f>
        <v>0</v>
      </c>
      <c r="I246" s="52">
        <f t="shared" si="38"/>
        <v>0</v>
      </c>
      <c r="J246" s="52">
        <f t="shared" si="38"/>
        <v>0</v>
      </c>
      <c r="K246" s="52">
        <f t="shared" si="38"/>
        <v>0</v>
      </c>
      <c r="L246" s="52">
        <f t="shared" si="38"/>
        <v>0</v>
      </c>
      <c r="M246" s="52">
        <f t="shared" si="38"/>
        <v>0</v>
      </c>
      <c r="N246" s="52">
        <f t="shared" si="38"/>
        <v>0</v>
      </c>
      <c r="O246" s="52">
        <f t="shared" si="38"/>
        <v>0</v>
      </c>
      <c r="P246" s="52">
        <f t="shared" si="38"/>
        <v>0</v>
      </c>
      <c r="Q246" s="52">
        <f t="shared" si="38"/>
        <v>0</v>
      </c>
      <c r="R246" s="52">
        <f t="shared" si="38"/>
        <v>0</v>
      </c>
      <c r="S246" s="52">
        <f t="shared" si="38"/>
        <v>0</v>
      </c>
      <c r="T246" s="52">
        <f t="shared" si="38"/>
        <v>0</v>
      </c>
      <c r="U246" s="52">
        <f t="shared" si="38"/>
        <v>0</v>
      </c>
      <c r="V246" s="52">
        <f t="shared" si="38"/>
        <v>0</v>
      </c>
      <c r="W246" s="52">
        <f t="shared" si="38"/>
        <v>0</v>
      </c>
      <c r="X246" s="52">
        <f t="shared" si="38"/>
        <v>0</v>
      </c>
      <c r="Y246" s="52">
        <f t="shared" si="38"/>
        <v>5076</v>
      </c>
    </row>
    <row r="247" spans="1:25" ht="39.75" customHeight="1">
      <c r="A247" s="49" t="s">
        <v>305</v>
      </c>
      <c r="B247" s="22" t="s">
        <v>90</v>
      </c>
      <c r="C247" s="44" t="s">
        <v>2</v>
      </c>
      <c r="D247" s="44" t="s">
        <v>11</v>
      </c>
      <c r="E247" s="44" t="s">
        <v>250</v>
      </c>
      <c r="F247" s="44"/>
      <c r="G247" s="52">
        <f>G248</f>
        <v>5070</v>
      </c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52">
        <f>Y248</f>
        <v>5076</v>
      </c>
    </row>
    <row r="248" spans="1:25" ht="38.25">
      <c r="A248" s="49" t="s">
        <v>395</v>
      </c>
      <c r="B248" s="22" t="s">
        <v>90</v>
      </c>
      <c r="C248" s="44" t="s">
        <v>2</v>
      </c>
      <c r="D248" s="44" t="s">
        <v>11</v>
      </c>
      <c r="E248" s="44" t="s">
        <v>512</v>
      </c>
      <c r="F248" s="44"/>
      <c r="G248" s="52">
        <f>G249+G251+G253</f>
        <v>5070</v>
      </c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52">
        <f>Y249+Y251+Y253</f>
        <v>5076</v>
      </c>
    </row>
    <row r="249" spans="1:25" ht="89.25">
      <c r="A249" s="25" t="s">
        <v>89</v>
      </c>
      <c r="B249" s="22" t="s">
        <v>90</v>
      </c>
      <c r="C249" s="44" t="s">
        <v>2</v>
      </c>
      <c r="D249" s="44" t="s">
        <v>11</v>
      </c>
      <c r="E249" s="44" t="s">
        <v>512</v>
      </c>
      <c r="F249" s="44">
        <v>100</v>
      </c>
      <c r="G249" s="52">
        <f>G250</f>
        <v>1833</v>
      </c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52">
        <f>Y250</f>
        <v>1833</v>
      </c>
    </row>
    <row r="250" spans="1:25" ht="25.5">
      <c r="A250" s="25" t="s">
        <v>239</v>
      </c>
      <c r="B250" s="22" t="s">
        <v>90</v>
      </c>
      <c r="C250" s="44" t="s">
        <v>2</v>
      </c>
      <c r="D250" s="44" t="s">
        <v>11</v>
      </c>
      <c r="E250" s="44" t="s">
        <v>512</v>
      </c>
      <c r="F250" s="44">
        <v>110</v>
      </c>
      <c r="G250" s="52">
        <v>1833</v>
      </c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52">
        <v>1833</v>
      </c>
    </row>
    <row r="251" spans="1:25" ht="38.25" customHeight="1">
      <c r="A251" s="24" t="s">
        <v>327</v>
      </c>
      <c r="B251" s="22" t="s">
        <v>90</v>
      </c>
      <c r="C251" s="44" t="s">
        <v>2</v>
      </c>
      <c r="D251" s="44" t="s">
        <v>11</v>
      </c>
      <c r="E251" s="44" t="s">
        <v>512</v>
      </c>
      <c r="F251" s="44">
        <v>200</v>
      </c>
      <c r="G251" s="52">
        <f>G252</f>
        <v>3119</v>
      </c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52">
        <f>Y252</f>
        <v>3125</v>
      </c>
    </row>
    <row r="252" spans="1:25" ht="40.5" customHeight="1">
      <c r="A252" s="24" t="s">
        <v>328</v>
      </c>
      <c r="B252" s="22" t="s">
        <v>90</v>
      </c>
      <c r="C252" s="44" t="s">
        <v>2</v>
      </c>
      <c r="D252" s="44" t="s">
        <v>11</v>
      </c>
      <c r="E252" s="44" t="s">
        <v>512</v>
      </c>
      <c r="F252" s="44">
        <v>240</v>
      </c>
      <c r="G252" s="52">
        <v>3119</v>
      </c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52">
        <v>3125</v>
      </c>
    </row>
    <row r="253" spans="1:25" ht="12.75">
      <c r="A253" s="25" t="s">
        <v>66</v>
      </c>
      <c r="B253" s="22" t="s">
        <v>90</v>
      </c>
      <c r="C253" s="44" t="s">
        <v>2</v>
      </c>
      <c r="D253" s="44">
        <v>12</v>
      </c>
      <c r="E253" s="44" t="s">
        <v>512</v>
      </c>
      <c r="F253" s="44">
        <v>800</v>
      </c>
      <c r="G253" s="52">
        <f>G254</f>
        <v>118</v>
      </c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52">
        <f>Y254</f>
        <v>118</v>
      </c>
    </row>
    <row r="254" spans="1:25" ht="27.75" customHeight="1">
      <c r="A254" s="25" t="s">
        <v>342</v>
      </c>
      <c r="B254" s="22" t="s">
        <v>90</v>
      </c>
      <c r="C254" s="44" t="s">
        <v>2</v>
      </c>
      <c r="D254" s="44">
        <v>12</v>
      </c>
      <c r="E254" s="44" t="s">
        <v>512</v>
      </c>
      <c r="F254" s="44">
        <v>850</v>
      </c>
      <c r="G254" s="52">
        <v>118</v>
      </c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52">
        <v>118</v>
      </c>
    </row>
    <row r="255" spans="1:25" ht="27.75" customHeight="1" hidden="1">
      <c r="A255" s="94"/>
      <c r="B255" s="22"/>
      <c r="C255" s="78"/>
      <c r="D255" s="78"/>
      <c r="E255" s="78"/>
      <c r="F255" s="78"/>
      <c r="G255" s="52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52"/>
    </row>
    <row r="256" spans="1:25" ht="27.75" customHeight="1" hidden="1">
      <c r="A256" s="95"/>
      <c r="B256" s="22"/>
      <c r="C256" s="78"/>
      <c r="D256" s="78"/>
      <c r="E256" s="78"/>
      <c r="F256" s="78"/>
      <c r="G256" s="52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52"/>
    </row>
    <row r="257" spans="1:25" ht="27.75" customHeight="1" hidden="1">
      <c r="A257" s="70"/>
      <c r="B257" s="22"/>
      <c r="C257" s="78"/>
      <c r="D257" s="78"/>
      <c r="E257" s="78"/>
      <c r="F257" s="78"/>
      <c r="G257" s="52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52"/>
    </row>
    <row r="258" spans="1:25" ht="45.75" customHeight="1" hidden="1">
      <c r="A258" s="70"/>
      <c r="B258" s="22"/>
      <c r="C258" s="78"/>
      <c r="D258" s="78"/>
      <c r="E258" s="78"/>
      <c r="F258" s="78"/>
      <c r="G258" s="52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52"/>
    </row>
    <row r="259" spans="1:25" ht="27.75" customHeight="1" hidden="1">
      <c r="A259" s="25"/>
      <c r="B259" s="22"/>
      <c r="C259" s="44"/>
      <c r="D259" s="44"/>
      <c r="E259" s="44"/>
      <c r="F259" s="44"/>
      <c r="G259" s="52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52"/>
    </row>
    <row r="260" spans="1:25" ht="27.75" customHeight="1" hidden="1">
      <c r="A260" s="25"/>
      <c r="B260" s="22"/>
      <c r="C260" s="44"/>
      <c r="D260" s="44"/>
      <c r="E260" s="44"/>
      <c r="F260" s="44"/>
      <c r="G260" s="52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52"/>
    </row>
    <row r="261" spans="1:25" ht="27.75" customHeight="1" hidden="1">
      <c r="A261" s="25"/>
      <c r="B261" s="22"/>
      <c r="C261" s="44"/>
      <c r="D261" s="44"/>
      <c r="E261" s="44"/>
      <c r="F261" s="44"/>
      <c r="G261" s="52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52"/>
    </row>
    <row r="262" spans="1:25" ht="27.75" customHeight="1">
      <c r="A262" s="39" t="s">
        <v>51</v>
      </c>
      <c r="B262" s="22" t="s">
        <v>90</v>
      </c>
      <c r="C262" s="18" t="s">
        <v>28</v>
      </c>
      <c r="D262" s="18" t="s">
        <v>17</v>
      </c>
      <c r="E262" s="19"/>
      <c r="F262" s="15"/>
      <c r="G262" s="19">
        <f>G263+G277+G297+G341</f>
        <v>174740</v>
      </c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9">
        <f>Y263+Y277+Y297+Y341</f>
        <v>135928</v>
      </c>
    </row>
    <row r="263" spans="1:25" ht="15" customHeight="1">
      <c r="A263" s="39" t="s">
        <v>29</v>
      </c>
      <c r="B263" s="22" t="s">
        <v>90</v>
      </c>
      <c r="C263" s="18" t="s">
        <v>28</v>
      </c>
      <c r="D263" s="18" t="s">
        <v>0</v>
      </c>
      <c r="E263" s="19"/>
      <c r="F263" s="15"/>
      <c r="G263" s="19">
        <f>G264+G269+G273</f>
        <v>11895</v>
      </c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9">
        <f>Y264+Y269+Y273</f>
        <v>11895</v>
      </c>
    </row>
    <row r="264" spans="1:25" ht="38.25">
      <c r="A264" s="65" t="s">
        <v>294</v>
      </c>
      <c r="B264" s="22" t="s">
        <v>90</v>
      </c>
      <c r="C264" s="44" t="s">
        <v>28</v>
      </c>
      <c r="D264" s="58" t="s">
        <v>0</v>
      </c>
      <c r="E264" s="91" t="s">
        <v>237</v>
      </c>
      <c r="F264" s="58"/>
      <c r="G264" s="52">
        <f>G265</f>
        <v>2584</v>
      </c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52">
        <f>Y265</f>
        <v>2584</v>
      </c>
    </row>
    <row r="265" spans="1:25" ht="38.25">
      <c r="A265" s="65" t="s">
        <v>428</v>
      </c>
      <c r="B265" s="22" t="s">
        <v>90</v>
      </c>
      <c r="C265" s="58" t="s">
        <v>28</v>
      </c>
      <c r="D265" s="58" t="s">
        <v>0</v>
      </c>
      <c r="E265" s="91" t="s">
        <v>251</v>
      </c>
      <c r="F265" s="58"/>
      <c r="G265" s="52">
        <f>G266</f>
        <v>2584</v>
      </c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52">
        <f>Y266</f>
        <v>2584</v>
      </c>
    </row>
    <row r="266" spans="1:25" ht="25.5">
      <c r="A266" s="49" t="s">
        <v>396</v>
      </c>
      <c r="B266" s="22" t="s">
        <v>90</v>
      </c>
      <c r="C266" s="58" t="s">
        <v>28</v>
      </c>
      <c r="D266" s="44" t="s">
        <v>0</v>
      </c>
      <c r="E266" s="91" t="s">
        <v>252</v>
      </c>
      <c r="F266" s="44"/>
      <c r="G266" s="52">
        <f>G267</f>
        <v>2584</v>
      </c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52">
        <f>Y267</f>
        <v>2584</v>
      </c>
    </row>
    <row r="267" spans="1:25" ht="38.25">
      <c r="A267" s="24" t="s">
        <v>327</v>
      </c>
      <c r="B267" s="22" t="s">
        <v>90</v>
      </c>
      <c r="C267" s="44" t="s">
        <v>28</v>
      </c>
      <c r="D267" s="44" t="s">
        <v>0</v>
      </c>
      <c r="E267" s="91" t="s">
        <v>252</v>
      </c>
      <c r="F267" s="44">
        <v>200</v>
      </c>
      <c r="G267" s="52">
        <f>G268</f>
        <v>2584</v>
      </c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52">
        <f>Y268</f>
        <v>2584</v>
      </c>
    </row>
    <row r="268" spans="1:25" ht="38.25">
      <c r="A268" s="24" t="s">
        <v>328</v>
      </c>
      <c r="B268" s="22" t="s">
        <v>90</v>
      </c>
      <c r="C268" s="44" t="s">
        <v>28</v>
      </c>
      <c r="D268" s="44" t="s">
        <v>0</v>
      </c>
      <c r="E268" s="91" t="s">
        <v>252</v>
      </c>
      <c r="F268" s="44">
        <v>240</v>
      </c>
      <c r="G268" s="52">
        <v>2584</v>
      </c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52">
        <v>2584</v>
      </c>
    </row>
    <row r="269" spans="1:25" ht="38.25">
      <c r="A269" s="53" t="s">
        <v>429</v>
      </c>
      <c r="B269" s="22" t="s">
        <v>90</v>
      </c>
      <c r="C269" s="44" t="s">
        <v>28</v>
      </c>
      <c r="D269" s="58" t="s">
        <v>0</v>
      </c>
      <c r="E269" s="91" t="s">
        <v>513</v>
      </c>
      <c r="F269" s="44"/>
      <c r="G269" s="52">
        <f>G270</f>
        <v>4011</v>
      </c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52">
        <f>Y270</f>
        <v>4011</v>
      </c>
    </row>
    <row r="270" spans="1:25" ht="25.5">
      <c r="A270" s="49" t="s">
        <v>397</v>
      </c>
      <c r="B270" s="22" t="s">
        <v>90</v>
      </c>
      <c r="C270" s="58" t="s">
        <v>28</v>
      </c>
      <c r="D270" s="44" t="s">
        <v>0</v>
      </c>
      <c r="E270" s="91" t="s">
        <v>253</v>
      </c>
      <c r="F270" s="44"/>
      <c r="G270" s="52">
        <f>G271</f>
        <v>4011</v>
      </c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52">
        <f>Y271</f>
        <v>4011</v>
      </c>
    </row>
    <row r="271" spans="1:25" ht="38.25">
      <c r="A271" s="24" t="s">
        <v>327</v>
      </c>
      <c r="B271" s="22" t="s">
        <v>90</v>
      </c>
      <c r="C271" s="44" t="s">
        <v>28</v>
      </c>
      <c r="D271" s="44" t="s">
        <v>0</v>
      </c>
      <c r="E271" s="91" t="s">
        <v>253</v>
      </c>
      <c r="F271" s="44">
        <v>200</v>
      </c>
      <c r="G271" s="52">
        <f>G272</f>
        <v>4011</v>
      </c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52">
        <f>Y272</f>
        <v>4011</v>
      </c>
    </row>
    <row r="272" spans="1:25" ht="40.5" customHeight="1">
      <c r="A272" s="24" t="s">
        <v>328</v>
      </c>
      <c r="B272" s="22" t="s">
        <v>90</v>
      </c>
      <c r="C272" s="44" t="s">
        <v>28</v>
      </c>
      <c r="D272" s="44" t="s">
        <v>0</v>
      </c>
      <c r="E272" s="91" t="s">
        <v>253</v>
      </c>
      <c r="F272" s="44">
        <v>240</v>
      </c>
      <c r="G272" s="52">
        <v>4011</v>
      </c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52">
        <v>4011</v>
      </c>
    </row>
    <row r="273" spans="1:25" ht="45" customHeight="1">
      <c r="A273" s="65" t="s">
        <v>487</v>
      </c>
      <c r="B273" s="22" t="s">
        <v>90</v>
      </c>
      <c r="C273" s="44" t="s">
        <v>28</v>
      </c>
      <c r="D273" s="44" t="s">
        <v>0</v>
      </c>
      <c r="E273" s="91" t="s">
        <v>254</v>
      </c>
      <c r="F273" s="44"/>
      <c r="G273" s="52">
        <f>G274</f>
        <v>5300</v>
      </c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52">
        <f>Y274</f>
        <v>5300</v>
      </c>
    </row>
    <row r="274" spans="1:25" ht="84.75" customHeight="1">
      <c r="A274" s="96" t="s">
        <v>412</v>
      </c>
      <c r="B274" s="22" t="s">
        <v>90</v>
      </c>
      <c r="C274" s="44" t="s">
        <v>28</v>
      </c>
      <c r="D274" s="44" t="s">
        <v>0</v>
      </c>
      <c r="E274" s="91" t="s">
        <v>314</v>
      </c>
      <c r="F274" s="44"/>
      <c r="G274" s="52">
        <f>G275</f>
        <v>5300</v>
      </c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52">
        <f>Y275</f>
        <v>5300</v>
      </c>
    </row>
    <row r="275" spans="1:25" ht="38.25">
      <c r="A275" s="24" t="s">
        <v>327</v>
      </c>
      <c r="B275" s="22" t="s">
        <v>90</v>
      </c>
      <c r="C275" s="44" t="s">
        <v>28</v>
      </c>
      <c r="D275" s="44" t="s">
        <v>0</v>
      </c>
      <c r="E275" s="91" t="s">
        <v>314</v>
      </c>
      <c r="F275" s="44">
        <v>200</v>
      </c>
      <c r="G275" s="52">
        <f>G276</f>
        <v>5300</v>
      </c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52">
        <f>Y276</f>
        <v>5300</v>
      </c>
    </row>
    <row r="276" spans="1:25" ht="45" customHeight="1">
      <c r="A276" s="24" t="s">
        <v>328</v>
      </c>
      <c r="B276" s="22" t="s">
        <v>90</v>
      </c>
      <c r="C276" s="44" t="s">
        <v>28</v>
      </c>
      <c r="D276" s="44" t="s">
        <v>0</v>
      </c>
      <c r="E276" s="91" t="s">
        <v>314</v>
      </c>
      <c r="F276" s="44">
        <v>240</v>
      </c>
      <c r="G276" s="52">
        <f>5443-143</f>
        <v>5300</v>
      </c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52">
        <f>5443-143</f>
        <v>5300</v>
      </c>
    </row>
    <row r="277" spans="1:25" ht="18" customHeight="1">
      <c r="A277" s="39" t="s">
        <v>30</v>
      </c>
      <c r="B277" s="22" t="s">
        <v>90</v>
      </c>
      <c r="C277" s="18" t="s">
        <v>28</v>
      </c>
      <c r="D277" s="18" t="s">
        <v>3</v>
      </c>
      <c r="E277" s="19"/>
      <c r="F277" s="22"/>
      <c r="G277" s="19">
        <f>G278</f>
        <v>31773</v>
      </c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9">
        <f>Y278</f>
        <v>31773</v>
      </c>
    </row>
    <row r="278" spans="1:25" ht="42" customHeight="1">
      <c r="A278" s="65" t="s">
        <v>294</v>
      </c>
      <c r="B278" s="22" t="s">
        <v>90</v>
      </c>
      <c r="C278" s="44" t="s">
        <v>28</v>
      </c>
      <c r="D278" s="58" t="s">
        <v>3</v>
      </c>
      <c r="E278" s="91" t="s">
        <v>237</v>
      </c>
      <c r="F278" s="58"/>
      <c r="G278" s="97">
        <f>G283+G279</f>
        <v>31773</v>
      </c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97">
        <f>Y283+Y279</f>
        <v>31773</v>
      </c>
    </row>
    <row r="279" spans="1:25" ht="82.5" customHeight="1">
      <c r="A279" s="65" t="s">
        <v>256</v>
      </c>
      <c r="B279" s="22" t="s">
        <v>90</v>
      </c>
      <c r="C279" s="58" t="s">
        <v>28</v>
      </c>
      <c r="D279" s="18" t="s">
        <v>3</v>
      </c>
      <c r="E279" s="91" t="s">
        <v>259</v>
      </c>
      <c r="F279" s="19"/>
      <c r="G279" s="52">
        <f>G280</f>
        <v>31580</v>
      </c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52">
        <f>Y280</f>
        <v>31580</v>
      </c>
    </row>
    <row r="280" spans="1:25" ht="71.25" customHeight="1">
      <c r="A280" s="49" t="s">
        <v>413</v>
      </c>
      <c r="B280" s="22" t="s">
        <v>90</v>
      </c>
      <c r="C280" s="58" t="s">
        <v>28</v>
      </c>
      <c r="D280" s="44" t="s">
        <v>3</v>
      </c>
      <c r="E280" s="44" t="s">
        <v>260</v>
      </c>
      <c r="F280" s="44"/>
      <c r="G280" s="52">
        <f>G281</f>
        <v>31580</v>
      </c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52">
        <f>Y281</f>
        <v>31580</v>
      </c>
    </row>
    <row r="281" spans="1:25" ht="41.25" customHeight="1">
      <c r="A281" s="24" t="s">
        <v>327</v>
      </c>
      <c r="B281" s="22" t="s">
        <v>90</v>
      </c>
      <c r="C281" s="44" t="s">
        <v>28</v>
      </c>
      <c r="D281" s="44" t="s">
        <v>3</v>
      </c>
      <c r="E281" s="44" t="s">
        <v>260</v>
      </c>
      <c r="F281" s="44">
        <v>200</v>
      </c>
      <c r="G281" s="52">
        <f>G282</f>
        <v>31580</v>
      </c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52">
        <f>Y282</f>
        <v>31580</v>
      </c>
    </row>
    <row r="282" spans="1:25" ht="29.25" customHeight="1">
      <c r="A282" s="24" t="s">
        <v>328</v>
      </c>
      <c r="B282" s="22" t="s">
        <v>90</v>
      </c>
      <c r="C282" s="44" t="s">
        <v>28</v>
      </c>
      <c r="D282" s="44" t="s">
        <v>3</v>
      </c>
      <c r="E282" s="44" t="s">
        <v>260</v>
      </c>
      <c r="F282" s="44">
        <v>240</v>
      </c>
      <c r="G282" s="52">
        <v>31580</v>
      </c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52">
        <v>31580</v>
      </c>
    </row>
    <row r="283" spans="1:25" ht="55.5" customHeight="1">
      <c r="A283" s="49" t="s">
        <v>255</v>
      </c>
      <c r="B283" s="22" t="s">
        <v>90</v>
      </c>
      <c r="C283" s="58" t="s">
        <v>28</v>
      </c>
      <c r="D283" s="58" t="s">
        <v>3</v>
      </c>
      <c r="E283" s="91" t="s">
        <v>257</v>
      </c>
      <c r="F283" s="58"/>
      <c r="G283" s="97">
        <f>G284</f>
        <v>193</v>
      </c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97">
        <f>Y284</f>
        <v>193</v>
      </c>
    </row>
    <row r="284" spans="1:25" ht="96" customHeight="1">
      <c r="A284" s="49" t="s">
        <v>398</v>
      </c>
      <c r="B284" s="22" t="s">
        <v>90</v>
      </c>
      <c r="C284" s="58" t="s">
        <v>28</v>
      </c>
      <c r="D284" s="18" t="s">
        <v>3</v>
      </c>
      <c r="E284" s="91" t="s">
        <v>258</v>
      </c>
      <c r="F284" s="98"/>
      <c r="G284" s="99">
        <f>G286</f>
        <v>193</v>
      </c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99">
        <f>Y286</f>
        <v>193</v>
      </c>
    </row>
    <row r="285" spans="1:25" ht="42" customHeight="1">
      <c r="A285" s="24" t="s">
        <v>327</v>
      </c>
      <c r="B285" s="22" t="s">
        <v>90</v>
      </c>
      <c r="C285" s="58" t="s">
        <v>28</v>
      </c>
      <c r="D285" s="18" t="s">
        <v>3</v>
      </c>
      <c r="E285" s="91" t="s">
        <v>258</v>
      </c>
      <c r="F285" s="18">
        <v>200</v>
      </c>
      <c r="G285" s="99">
        <f>G286</f>
        <v>193</v>
      </c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99">
        <f>Y286</f>
        <v>193</v>
      </c>
    </row>
    <row r="286" spans="1:25" ht="43.5" customHeight="1">
      <c r="A286" s="24" t="s">
        <v>328</v>
      </c>
      <c r="B286" s="22" t="s">
        <v>90</v>
      </c>
      <c r="C286" s="58" t="s">
        <v>28</v>
      </c>
      <c r="D286" s="18" t="s">
        <v>3</v>
      </c>
      <c r="E286" s="91" t="s">
        <v>258</v>
      </c>
      <c r="F286" s="15">
        <v>240</v>
      </c>
      <c r="G286" s="99">
        <v>193</v>
      </c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99">
        <v>193</v>
      </c>
    </row>
    <row r="287" spans="1:25" ht="65.25" customHeight="1" hidden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</row>
    <row r="288" spans="1:25" ht="90.75" customHeight="1" hidden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</row>
    <row r="289" spans="1:25" ht="38.25" customHeight="1" hidden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</row>
    <row r="290" spans="1:25" ht="12.75" hidden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</row>
    <row r="291" spans="1:25" ht="24" customHeight="1" hidden="1">
      <c r="A291" s="39"/>
      <c r="B291" s="22"/>
      <c r="C291" s="18"/>
      <c r="D291" s="18"/>
      <c r="E291" s="19"/>
      <c r="F291" s="22"/>
      <c r="G291" s="19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9"/>
    </row>
    <row r="292" spans="1:25" ht="24" customHeight="1" hidden="1">
      <c r="A292" s="39"/>
      <c r="B292" s="22"/>
      <c r="C292" s="18"/>
      <c r="D292" s="18"/>
      <c r="E292" s="19"/>
      <c r="F292" s="22"/>
      <c r="G292" s="19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9"/>
    </row>
    <row r="293" spans="1:25" ht="96" customHeight="1" hidden="1">
      <c r="A293" s="49"/>
      <c r="B293" s="22"/>
      <c r="C293" s="18"/>
      <c r="D293" s="18"/>
      <c r="E293" s="19"/>
      <c r="F293" s="22"/>
      <c r="G293" s="19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9"/>
    </row>
    <row r="294" spans="1:25" ht="30.75" customHeight="1" hidden="1">
      <c r="A294" s="24"/>
      <c r="B294" s="22"/>
      <c r="C294" s="18"/>
      <c r="D294" s="18"/>
      <c r="E294" s="19"/>
      <c r="F294" s="22"/>
      <c r="G294" s="19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9"/>
    </row>
    <row r="295" spans="1:25" ht="12.75" hidden="1">
      <c r="A295" s="41"/>
      <c r="B295" s="22"/>
      <c r="C295" s="18"/>
      <c r="D295" s="18"/>
      <c r="E295" s="22"/>
      <c r="F295" s="22"/>
      <c r="G295" s="19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9"/>
    </row>
    <row r="296" spans="1:25" ht="12.75" hidden="1">
      <c r="A296" s="24"/>
      <c r="B296" s="22"/>
      <c r="C296" s="18"/>
      <c r="D296" s="18"/>
      <c r="E296" s="22"/>
      <c r="F296" s="15"/>
      <c r="G296" s="19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9"/>
    </row>
    <row r="297" spans="1:25" ht="20.25" customHeight="1">
      <c r="A297" s="39" t="s">
        <v>31</v>
      </c>
      <c r="B297" s="22" t="s">
        <v>90</v>
      </c>
      <c r="C297" s="18" t="s">
        <v>28</v>
      </c>
      <c r="D297" s="18" t="s">
        <v>12</v>
      </c>
      <c r="E297" s="18"/>
      <c r="F297" s="15"/>
      <c r="G297" s="19">
        <f>G298+G336</f>
        <v>95068</v>
      </c>
      <c r="H297" s="19">
        <f aca="true" t="shared" si="39" ref="H297:Y297">H298+H336</f>
        <v>0</v>
      </c>
      <c r="I297" s="19">
        <f t="shared" si="39"/>
        <v>0</v>
      </c>
      <c r="J297" s="19">
        <f t="shared" si="39"/>
        <v>0</v>
      </c>
      <c r="K297" s="19">
        <f t="shared" si="39"/>
        <v>0</v>
      </c>
      <c r="L297" s="19">
        <f t="shared" si="39"/>
        <v>0</v>
      </c>
      <c r="M297" s="19">
        <f t="shared" si="39"/>
        <v>0</v>
      </c>
      <c r="N297" s="19">
        <f t="shared" si="39"/>
        <v>0</v>
      </c>
      <c r="O297" s="19">
        <f t="shared" si="39"/>
        <v>0</v>
      </c>
      <c r="P297" s="19">
        <f t="shared" si="39"/>
        <v>0</v>
      </c>
      <c r="Q297" s="19">
        <f t="shared" si="39"/>
        <v>0</v>
      </c>
      <c r="R297" s="19">
        <f t="shared" si="39"/>
        <v>0</v>
      </c>
      <c r="S297" s="19">
        <f t="shared" si="39"/>
        <v>0</v>
      </c>
      <c r="T297" s="19">
        <f t="shared" si="39"/>
        <v>0</v>
      </c>
      <c r="U297" s="19">
        <f t="shared" si="39"/>
        <v>0</v>
      </c>
      <c r="V297" s="19">
        <f t="shared" si="39"/>
        <v>0</v>
      </c>
      <c r="W297" s="19">
        <f t="shared" si="39"/>
        <v>0</v>
      </c>
      <c r="X297" s="19">
        <f t="shared" si="39"/>
        <v>0</v>
      </c>
      <c r="Y297" s="19">
        <f t="shared" si="39"/>
        <v>56226</v>
      </c>
    </row>
    <row r="298" spans="1:25" ht="38.25">
      <c r="A298" s="65" t="s">
        <v>294</v>
      </c>
      <c r="B298" s="22" t="s">
        <v>90</v>
      </c>
      <c r="C298" s="44" t="s">
        <v>28</v>
      </c>
      <c r="D298" s="44" t="s">
        <v>12</v>
      </c>
      <c r="E298" s="44" t="s">
        <v>237</v>
      </c>
      <c r="F298" s="44"/>
      <c r="G298" s="52">
        <f>G303+G307+G311+G315+G332</f>
        <v>56226</v>
      </c>
      <c r="H298" s="52">
        <f aca="true" t="shared" si="40" ref="H298:Y298">H303+H307+H311+H315+H332</f>
        <v>0</v>
      </c>
      <c r="I298" s="52">
        <f t="shared" si="40"/>
        <v>0</v>
      </c>
      <c r="J298" s="52">
        <f t="shared" si="40"/>
        <v>0</v>
      </c>
      <c r="K298" s="52">
        <f t="shared" si="40"/>
        <v>0</v>
      </c>
      <c r="L298" s="52">
        <f t="shared" si="40"/>
        <v>0</v>
      </c>
      <c r="M298" s="52">
        <f t="shared" si="40"/>
        <v>0</v>
      </c>
      <c r="N298" s="52">
        <f t="shared" si="40"/>
        <v>0</v>
      </c>
      <c r="O298" s="52">
        <f t="shared" si="40"/>
        <v>0</v>
      </c>
      <c r="P298" s="52">
        <f t="shared" si="40"/>
        <v>0</v>
      </c>
      <c r="Q298" s="52">
        <f t="shared" si="40"/>
        <v>0</v>
      </c>
      <c r="R298" s="52">
        <f t="shared" si="40"/>
        <v>0</v>
      </c>
      <c r="S298" s="52">
        <f t="shared" si="40"/>
        <v>0</v>
      </c>
      <c r="T298" s="52">
        <f t="shared" si="40"/>
        <v>0</v>
      </c>
      <c r="U298" s="52">
        <f t="shared" si="40"/>
        <v>0</v>
      </c>
      <c r="V298" s="52">
        <f t="shared" si="40"/>
        <v>0</v>
      </c>
      <c r="W298" s="52">
        <f t="shared" si="40"/>
        <v>0</v>
      </c>
      <c r="X298" s="52">
        <f t="shared" si="40"/>
        <v>0</v>
      </c>
      <c r="Y298" s="52">
        <f t="shared" si="40"/>
        <v>56226</v>
      </c>
    </row>
    <row r="299" spans="1:25" ht="42.75" customHeight="1" hidden="1">
      <c r="A299" s="49"/>
      <c r="B299" s="22"/>
      <c r="C299" s="44"/>
      <c r="D299" s="44"/>
      <c r="E299" s="44"/>
      <c r="F299" s="44"/>
      <c r="G299" s="52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52"/>
    </row>
    <row r="300" spans="1:25" ht="30" customHeight="1" hidden="1">
      <c r="A300" s="49"/>
      <c r="B300" s="22"/>
      <c r="C300" s="44"/>
      <c r="D300" s="44"/>
      <c r="E300" s="44"/>
      <c r="F300" s="44"/>
      <c r="G300" s="52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52"/>
    </row>
    <row r="301" spans="1:25" ht="12.75" hidden="1">
      <c r="A301" s="24"/>
      <c r="B301" s="22"/>
      <c r="C301" s="44"/>
      <c r="D301" s="44"/>
      <c r="E301" s="44"/>
      <c r="F301" s="44"/>
      <c r="G301" s="52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52"/>
    </row>
    <row r="302" spans="1:25" ht="12.75" hidden="1">
      <c r="A302" s="24"/>
      <c r="B302" s="22"/>
      <c r="C302" s="44"/>
      <c r="D302" s="44"/>
      <c r="E302" s="44"/>
      <c r="F302" s="44"/>
      <c r="G302" s="52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52"/>
    </row>
    <row r="303" spans="1:25" ht="30" customHeight="1">
      <c r="A303" s="65" t="s">
        <v>430</v>
      </c>
      <c r="B303" s="22" t="s">
        <v>90</v>
      </c>
      <c r="C303" s="44" t="s">
        <v>28</v>
      </c>
      <c r="D303" s="44" t="s">
        <v>12</v>
      </c>
      <c r="E303" s="44" t="s">
        <v>261</v>
      </c>
      <c r="F303" s="44"/>
      <c r="G303" s="52">
        <f>G304</f>
        <v>26235</v>
      </c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52">
        <f>Y304</f>
        <v>26235</v>
      </c>
    </row>
    <row r="304" spans="1:25" ht="24" customHeight="1">
      <c r="A304" s="49" t="s">
        <v>399</v>
      </c>
      <c r="B304" s="22" t="s">
        <v>90</v>
      </c>
      <c r="C304" s="44" t="s">
        <v>28</v>
      </c>
      <c r="D304" s="44" t="s">
        <v>12</v>
      </c>
      <c r="E304" s="44" t="s">
        <v>262</v>
      </c>
      <c r="F304" s="44"/>
      <c r="G304" s="52">
        <f>G305</f>
        <v>26235</v>
      </c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52">
        <f>Y305</f>
        <v>26235</v>
      </c>
    </row>
    <row r="305" spans="1:25" ht="39" customHeight="1">
      <c r="A305" s="24" t="s">
        <v>327</v>
      </c>
      <c r="B305" s="22" t="s">
        <v>90</v>
      </c>
      <c r="C305" s="44" t="s">
        <v>28</v>
      </c>
      <c r="D305" s="44" t="s">
        <v>12</v>
      </c>
      <c r="E305" s="44" t="s">
        <v>262</v>
      </c>
      <c r="F305" s="44">
        <v>200</v>
      </c>
      <c r="G305" s="52">
        <f>G306</f>
        <v>26235</v>
      </c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52">
        <f>Y306</f>
        <v>26235</v>
      </c>
    </row>
    <row r="306" spans="1:25" ht="38.25">
      <c r="A306" s="24" t="s">
        <v>328</v>
      </c>
      <c r="B306" s="22" t="s">
        <v>90</v>
      </c>
      <c r="C306" s="44" t="s">
        <v>28</v>
      </c>
      <c r="D306" s="44" t="s">
        <v>12</v>
      </c>
      <c r="E306" s="44" t="s">
        <v>262</v>
      </c>
      <c r="F306" s="44">
        <v>240</v>
      </c>
      <c r="G306" s="52">
        <v>26235</v>
      </c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52">
        <v>26235</v>
      </c>
    </row>
    <row r="307" spans="1:25" ht="25.5">
      <c r="A307" s="65" t="s">
        <v>346</v>
      </c>
      <c r="B307" s="22" t="s">
        <v>90</v>
      </c>
      <c r="C307" s="44" t="s">
        <v>28</v>
      </c>
      <c r="D307" s="44" t="s">
        <v>12</v>
      </c>
      <c r="E307" s="44" t="s">
        <v>263</v>
      </c>
      <c r="F307" s="44"/>
      <c r="G307" s="52">
        <f>G308</f>
        <v>16154</v>
      </c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52">
        <f>Y308</f>
        <v>16154</v>
      </c>
    </row>
    <row r="308" spans="1:25" ht="12.75">
      <c r="A308" s="49" t="s">
        <v>400</v>
      </c>
      <c r="B308" s="22" t="s">
        <v>90</v>
      </c>
      <c r="C308" s="44" t="s">
        <v>28</v>
      </c>
      <c r="D308" s="44" t="s">
        <v>12</v>
      </c>
      <c r="E308" s="44" t="s">
        <v>264</v>
      </c>
      <c r="F308" s="44"/>
      <c r="G308" s="52">
        <f>G309</f>
        <v>16154</v>
      </c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52">
        <f>Y309</f>
        <v>16154</v>
      </c>
    </row>
    <row r="309" spans="1:25" ht="38.25">
      <c r="A309" s="24" t="s">
        <v>327</v>
      </c>
      <c r="B309" s="22" t="s">
        <v>90</v>
      </c>
      <c r="C309" s="44" t="s">
        <v>28</v>
      </c>
      <c r="D309" s="44" t="s">
        <v>12</v>
      </c>
      <c r="E309" s="44" t="s">
        <v>264</v>
      </c>
      <c r="F309" s="44">
        <v>200</v>
      </c>
      <c r="G309" s="52">
        <f>G310</f>
        <v>16154</v>
      </c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52">
        <f>Y310</f>
        <v>16154</v>
      </c>
    </row>
    <row r="310" spans="1:25" ht="38.25">
      <c r="A310" s="24" t="s">
        <v>328</v>
      </c>
      <c r="B310" s="22" t="s">
        <v>90</v>
      </c>
      <c r="C310" s="44" t="s">
        <v>28</v>
      </c>
      <c r="D310" s="44" t="s">
        <v>12</v>
      </c>
      <c r="E310" s="44" t="s">
        <v>264</v>
      </c>
      <c r="F310" s="44">
        <v>240</v>
      </c>
      <c r="G310" s="52">
        <v>16154</v>
      </c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52">
        <v>16154</v>
      </c>
    </row>
    <row r="311" spans="1:25" ht="29.25" customHeight="1">
      <c r="A311" s="65" t="s">
        <v>414</v>
      </c>
      <c r="B311" s="22" t="s">
        <v>90</v>
      </c>
      <c r="C311" s="44" t="s">
        <v>28</v>
      </c>
      <c r="D311" s="44" t="s">
        <v>12</v>
      </c>
      <c r="E311" s="44" t="s">
        <v>265</v>
      </c>
      <c r="F311" s="44"/>
      <c r="G311" s="52">
        <f>G312</f>
        <v>1600</v>
      </c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52">
        <f>Y312</f>
        <v>1600</v>
      </c>
    </row>
    <row r="312" spans="1:25" ht="25.5">
      <c r="A312" s="49" t="s">
        <v>401</v>
      </c>
      <c r="B312" s="22" t="s">
        <v>90</v>
      </c>
      <c r="C312" s="44" t="s">
        <v>28</v>
      </c>
      <c r="D312" s="44" t="s">
        <v>12</v>
      </c>
      <c r="E312" s="44" t="s">
        <v>266</v>
      </c>
      <c r="F312" s="44"/>
      <c r="G312" s="52">
        <f>G313</f>
        <v>1600</v>
      </c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52">
        <f>Y313</f>
        <v>1600</v>
      </c>
    </row>
    <row r="313" spans="1:25" ht="38.25">
      <c r="A313" s="24" t="s">
        <v>327</v>
      </c>
      <c r="B313" s="22" t="s">
        <v>90</v>
      </c>
      <c r="C313" s="44" t="s">
        <v>28</v>
      </c>
      <c r="D313" s="44" t="s">
        <v>12</v>
      </c>
      <c r="E313" s="44" t="s">
        <v>266</v>
      </c>
      <c r="F313" s="44">
        <v>200</v>
      </c>
      <c r="G313" s="52">
        <f>G314</f>
        <v>1600</v>
      </c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52">
        <f>Y314</f>
        <v>1600</v>
      </c>
    </row>
    <row r="314" spans="1:25" ht="38.25">
      <c r="A314" s="24" t="s">
        <v>328</v>
      </c>
      <c r="B314" s="22" t="s">
        <v>90</v>
      </c>
      <c r="C314" s="44" t="s">
        <v>28</v>
      </c>
      <c r="D314" s="44" t="s">
        <v>12</v>
      </c>
      <c r="E314" s="44" t="s">
        <v>266</v>
      </c>
      <c r="F314" s="44">
        <v>240</v>
      </c>
      <c r="G314" s="52">
        <v>1600</v>
      </c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52">
        <v>1600</v>
      </c>
    </row>
    <row r="315" spans="1:25" ht="30.75" customHeight="1">
      <c r="A315" s="65" t="s">
        <v>439</v>
      </c>
      <c r="B315" s="22" t="s">
        <v>90</v>
      </c>
      <c r="C315" s="44" t="s">
        <v>28</v>
      </c>
      <c r="D315" s="44" t="s">
        <v>12</v>
      </c>
      <c r="E315" s="44" t="s">
        <v>267</v>
      </c>
      <c r="F315" s="44"/>
      <c r="G315" s="52">
        <f>G316+G328</f>
        <v>3900</v>
      </c>
      <c r="H315" s="52">
        <f aca="true" t="shared" si="41" ref="H315:Y315">H316+H328</f>
        <v>0</v>
      </c>
      <c r="I315" s="52">
        <f t="shared" si="41"/>
        <v>0</v>
      </c>
      <c r="J315" s="52">
        <f t="shared" si="41"/>
        <v>0</v>
      </c>
      <c r="K315" s="52">
        <f t="shared" si="41"/>
        <v>0</v>
      </c>
      <c r="L315" s="52">
        <f t="shared" si="41"/>
        <v>0</v>
      </c>
      <c r="M315" s="52">
        <f t="shared" si="41"/>
        <v>0</v>
      </c>
      <c r="N315" s="52">
        <f t="shared" si="41"/>
        <v>0</v>
      </c>
      <c r="O315" s="52">
        <f t="shared" si="41"/>
        <v>0</v>
      </c>
      <c r="P315" s="52">
        <f t="shared" si="41"/>
        <v>0</v>
      </c>
      <c r="Q315" s="52">
        <f t="shared" si="41"/>
        <v>0</v>
      </c>
      <c r="R315" s="52">
        <f t="shared" si="41"/>
        <v>0</v>
      </c>
      <c r="S315" s="52">
        <f t="shared" si="41"/>
        <v>0</v>
      </c>
      <c r="T315" s="52">
        <f t="shared" si="41"/>
        <v>0</v>
      </c>
      <c r="U315" s="52">
        <f t="shared" si="41"/>
        <v>0</v>
      </c>
      <c r="V315" s="52">
        <f t="shared" si="41"/>
        <v>0</v>
      </c>
      <c r="W315" s="52">
        <f t="shared" si="41"/>
        <v>0</v>
      </c>
      <c r="X315" s="52">
        <f t="shared" si="41"/>
        <v>0</v>
      </c>
      <c r="Y315" s="52">
        <f t="shared" si="41"/>
        <v>3900</v>
      </c>
    </row>
    <row r="316" spans="1:25" ht="27" customHeight="1">
      <c r="A316" s="65" t="s">
        <v>435</v>
      </c>
      <c r="B316" s="22" t="s">
        <v>90</v>
      </c>
      <c r="C316" s="44" t="s">
        <v>28</v>
      </c>
      <c r="D316" s="44" t="s">
        <v>12</v>
      </c>
      <c r="E316" s="44" t="s">
        <v>268</v>
      </c>
      <c r="F316" s="44"/>
      <c r="G316" s="52">
        <f>G317</f>
        <v>2400</v>
      </c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52">
        <f>Y317</f>
        <v>2400</v>
      </c>
    </row>
    <row r="317" spans="1:25" ht="38.25">
      <c r="A317" s="24" t="s">
        <v>327</v>
      </c>
      <c r="B317" s="22" t="s">
        <v>90</v>
      </c>
      <c r="C317" s="44" t="s">
        <v>28</v>
      </c>
      <c r="D317" s="44" t="s">
        <v>12</v>
      </c>
      <c r="E317" s="44" t="s">
        <v>268</v>
      </c>
      <c r="F317" s="44">
        <v>200</v>
      </c>
      <c r="G317" s="52">
        <f>G318</f>
        <v>2400</v>
      </c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52">
        <f>Y318</f>
        <v>2400</v>
      </c>
    </row>
    <row r="318" spans="1:25" ht="38.25">
      <c r="A318" s="24" t="s">
        <v>328</v>
      </c>
      <c r="B318" s="22" t="s">
        <v>90</v>
      </c>
      <c r="C318" s="44" t="s">
        <v>28</v>
      </c>
      <c r="D318" s="44" t="s">
        <v>12</v>
      </c>
      <c r="E318" s="44" t="s">
        <v>268</v>
      </c>
      <c r="F318" s="44">
        <v>240</v>
      </c>
      <c r="G318" s="52">
        <v>2400</v>
      </c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52">
        <v>2400</v>
      </c>
    </row>
    <row r="319" spans="1:25" ht="29.25" customHeight="1" hidden="1">
      <c r="A319" s="49"/>
      <c r="B319" s="22"/>
      <c r="C319" s="44"/>
      <c r="D319" s="44"/>
      <c r="E319" s="44"/>
      <c r="F319" s="44"/>
      <c r="G319" s="52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52"/>
    </row>
    <row r="320" spans="1:25" ht="30" customHeight="1" hidden="1">
      <c r="A320" s="49"/>
      <c r="B320" s="22"/>
      <c r="C320" s="44"/>
      <c r="D320" s="44"/>
      <c r="E320" s="44"/>
      <c r="F320" s="44"/>
      <c r="G320" s="52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52"/>
    </row>
    <row r="321" spans="1:25" ht="12.75" hidden="1">
      <c r="A321" s="24"/>
      <c r="B321" s="22"/>
      <c r="C321" s="44"/>
      <c r="D321" s="44"/>
      <c r="E321" s="44"/>
      <c r="F321" s="44"/>
      <c r="G321" s="52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52"/>
    </row>
    <row r="322" spans="1:25" ht="12.75" hidden="1">
      <c r="A322" s="24"/>
      <c r="B322" s="22"/>
      <c r="C322" s="44"/>
      <c r="D322" s="44"/>
      <c r="E322" s="44"/>
      <c r="F322" s="44"/>
      <c r="G322" s="52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52"/>
    </row>
    <row r="323" spans="1:25" ht="12.75" hidden="1">
      <c r="A323" s="24"/>
      <c r="B323" s="22"/>
      <c r="C323" s="18"/>
      <c r="D323" s="18"/>
      <c r="E323" s="22"/>
      <c r="F323" s="15"/>
      <c r="G323" s="19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9"/>
    </row>
    <row r="324" spans="1:25" ht="12.75" hidden="1">
      <c r="A324" s="41"/>
      <c r="B324" s="22"/>
      <c r="C324" s="18"/>
      <c r="D324" s="18"/>
      <c r="E324" s="22"/>
      <c r="F324" s="22"/>
      <c r="G324" s="19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9"/>
    </row>
    <row r="325" spans="1:25" ht="12.75" hidden="1">
      <c r="A325" s="24"/>
      <c r="B325" s="22"/>
      <c r="C325" s="18"/>
      <c r="D325" s="18"/>
      <c r="E325" s="22"/>
      <c r="F325" s="15"/>
      <c r="G325" s="19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9"/>
    </row>
    <row r="326" spans="1:25" ht="12.75" hidden="1">
      <c r="A326" s="41"/>
      <c r="B326" s="22"/>
      <c r="C326" s="18"/>
      <c r="D326" s="18"/>
      <c r="E326" s="22"/>
      <c r="F326" s="15"/>
      <c r="G326" s="19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9"/>
    </row>
    <row r="327" spans="1:25" ht="12.75" hidden="1">
      <c r="A327" s="24"/>
      <c r="B327" s="22"/>
      <c r="C327" s="18"/>
      <c r="D327" s="18"/>
      <c r="E327" s="22"/>
      <c r="F327" s="15"/>
      <c r="G327" s="19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9"/>
    </row>
    <row r="328" spans="1:25" ht="35.25" customHeight="1">
      <c r="A328" s="23" t="s">
        <v>528</v>
      </c>
      <c r="B328" s="22" t="s">
        <v>90</v>
      </c>
      <c r="C328" s="44" t="s">
        <v>28</v>
      </c>
      <c r="D328" s="44" t="s">
        <v>12</v>
      </c>
      <c r="E328" s="44" t="s">
        <v>529</v>
      </c>
      <c r="F328" s="44"/>
      <c r="G328" s="19">
        <f>G329</f>
        <v>1500</v>
      </c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9">
        <v>1500</v>
      </c>
    </row>
    <row r="329" spans="1:25" ht="44.25" customHeight="1">
      <c r="A329" s="24" t="s">
        <v>327</v>
      </c>
      <c r="B329" s="22" t="s">
        <v>90</v>
      </c>
      <c r="C329" s="44" t="s">
        <v>28</v>
      </c>
      <c r="D329" s="44" t="s">
        <v>12</v>
      </c>
      <c r="E329" s="44" t="s">
        <v>529</v>
      </c>
      <c r="F329" s="44">
        <v>200</v>
      </c>
      <c r="G329" s="19">
        <v>1500</v>
      </c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9">
        <v>1500</v>
      </c>
    </row>
    <row r="330" spans="1:25" ht="47.25" customHeight="1">
      <c r="A330" s="24" t="s">
        <v>328</v>
      </c>
      <c r="B330" s="22" t="s">
        <v>90</v>
      </c>
      <c r="C330" s="44" t="s">
        <v>28</v>
      </c>
      <c r="D330" s="44" t="s">
        <v>12</v>
      </c>
      <c r="E330" s="44" t="s">
        <v>529</v>
      </c>
      <c r="F330" s="44">
        <v>240</v>
      </c>
      <c r="G330" s="19">
        <v>1500</v>
      </c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9">
        <v>1500</v>
      </c>
    </row>
    <row r="331" spans="1:25" ht="25.5" customHeight="1" hidden="1">
      <c r="A331" s="24"/>
      <c r="B331" s="22"/>
      <c r="C331" s="18"/>
      <c r="D331" s="18"/>
      <c r="E331" s="22"/>
      <c r="F331" s="15"/>
      <c r="G331" s="19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9"/>
    </row>
    <row r="332" spans="1:25" ht="39.75" customHeight="1">
      <c r="A332" s="65" t="s">
        <v>436</v>
      </c>
      <c r="B332" s="22" t="s">
        <v>90</v>
      </c>
      <c r="C332" s="44" t="s">
        <v>28</v>
      </c>
      <c r="D332" s="44" t="s">
        <v>12</v>
      </c>
      <c r="E332" s="44" t="s">
        <v>543</v>
      </c>
      <c r="F332" s="44"/>
      <c r="G332" s="19">
        <f>G333</f>
        <v>8337</v>
      </c>
      <c r="H332" s="19">
        <f aca="true" t="shared" si="42" ref="H332:Y332">H333</f>
        <v>0</v>
      </c>
      <c r="I332" s="19">
        <f t="shared" si="42"/>
        <v>0</v>
      </c>
      <c r="J332" s="19">
        <f t="shared" si="42"/>
        <v>0</v>
      </c>
      <c r="K332" s="19">
        <f t="shared" si="42"/>
        <v>0</v>
      </c>
      <c r="L332" s="19">
        <f t="shared" si="42"/>
        <v>0</v>
      </c>
      <c r="M332" s="19">
        <f t="shared" si="42"/>
        <v>0</v>
      </c>
      <c r="N332" s="19">
        <f t="shared" si="42"/>
        <v>0</v>
      </c>
      <c r="O332" s="19">
        <f t="shared" si="42"/>
        <v>0</v>
      </c>
      <c r="P332" s="19">
        <f t="shared" si="42"/>
        <v>0</v>
      </c>
      <c r="Q332" s="19">
        <f t="shared" si="42"/>
        <v>0</v>
      </c>
      <c r="R332" s="19">
        <f t="shared" si="42"/>
        <v>0</v>
      </c>
      <c r="S332" s="19">
        <f t="shared" si="42"/>
        <v>0</v>
      </c>
      <c r="T332" s="19">
        <f t="shared" si="42"/>
        <v>0</v>
      </c>
      <c r="U332" s="19">
        <f t="shared" si="42"/>
        <v>0</v>
      </c>
      <c r="V332" s="19">
        <f t="shared" si="42"/>
        <v>0</v>
      </c>
      <c r="W332" s="19">
        <f t="shared" si="42"/>
        <v>0</v>
      </c>
      <c r="X332" s="19">
        <f t="shared" si="42"/>
        <v>0</v>
      </c>
      <c r="Y332" s="19">
        <f t="shared" si="42"/>
        <v>8337</v>
      </c>
    </row>
    <row r="333" spans="1:25" ht="42" customHeight="1">
      <c r="A333" s="49" t="s">
        <v>437</v>
      </c>
      <c r="B333" s="22" t="s">
        <v>90</v>
      </c>
      <c r="C333" s="44" t="s">
        <v>28</v>
      </c>
      <c r="D333" s="44" t="s">
        <v>12</v>
      </c>
      <c r="E333" s="44" t="s">
        <v>438</v>
      </c>
      <c r="F333" s="44"/>
      <c r="G333" s="19">
        <f>G334</f>
        <v>8337</v>
      </c>
      <c r="H333" s="19">
        <f aca="true" t="shared" si="43" ref="H333:Y333">H334</f>
        <v>0</v>
      </c>
      <c r="I333" s="19">
        <f t="shared" si="43"/>
        <v>0</v>
      </c>
      <c r="J333" s="19">
        <f t="shared" si="43"/>
        <v>0</v>
      </c>
      <c r="K333" s="19">
        <f t="shared" si="43"/>
        <v>0</v>
      </c>
      <c r="L333" s="19">
        <f t="shared" si="43"/>
        <v>0</v>
      </c>
      <c r="M333" s="19">
        <f t="shared" si="43"/>
        <v>0</v>
      </c>
      <c r="N333" s="19">
        <f t="shared" si="43"/>
        <v>0</v>
      </c>
      <c r="O333" s="19">
        <f t="shared" si="43"/>
        <v>0</v>
      </c>
      <c r="P333" s="19">
        <f t="shared" si="43"/>
        <v>0</v>
      </c>
      <c r="Q333" s="19">
        <f t="shared" si="43"/>
        <v>0</v>
      </c>
      <c r="R333" s="19">
        <f t="shared" si="43"/>
        <v>0</v>
      </c>
      <c r="S333" s="19">
        <f t="shared" si="43"/>
        <v>0</v>
      </c>
      <c r="T333" s="19">
        <f t="shared" si="43"/>
        <v>0</v>
      </c>
      <c r="U333" s="19">
        <f t="shared" si="43"/>
        <v>0</v>
      </c>
      <c r="V333" s="19">
        <f t="shared" si="43"/>
        <v>0</v>
      </c>
      <c r="W333" s="19">
        <f t="shared" si="43"/>
        <v>0</v>
      </c>
      <c r="X333" s="19">
        <f t="shared" si="43"/>
        <v>0</v>
      </c>
      <c r="Y333" s="19">
        <f t="shared" si="43"/>
        <v>8337</v>
      </c>
    </row>
    <row r="334" spans="1:25" ht="38.25">
      <c r="A334" s="25" t="s">
        <v>327</v>
      </c>
      <c r="B334" s="22" t="s">
        <v>90</v>
      </c>
      <c r="C334" s="44" t="s">
        <v>28</v>
      </c>
      <c r="D334" s="44" t="s">
        <v>12</v>
      </c>
      <c r="E334" s="44" t="s">
        <v>438</v>
      </c>
      <c r="F334" s="44">
        <v>200</v>
      </c>
      <c r="G334" s="19">
        <f>G335</f>
        <v>8337</v>
      </c>
      <c r="H334" s="19">
        <f aca="true" t="shared" si="44" ref="H334:Y334">H335</f>
        <v>0</v>
      </c>
      <c r="I334" s="19">
        <f t="shared" si="44"/>
        <v>0</v>
      </c>
      <c r="J334" s="19">
        <f t="shared" si="44"/>
        <v>0</v>
      </c>
      <c r="K334" s="19">
        <f t="shared" si="44"/>
        <v>0</v>
      </c>
      <c r="L334" s="19">
        <f t="shared" si="44"/>
        <v>0</v>
      </c>
      <c r="M334" s="19">
        <f t="shared" si="44"/>
        <v>0</v>
      </c>
      <c r="N334" s="19">
        <f t="shared" si="44"/>
        <v>0</v>
      </c>
      <c r="O334" s="19">
        <f t="shared" si="44"/>
        <v>0</v>
      </c>
      <c r="P334" s="19">
        <f t="shared" si="44"/>
        <v>0</v>
      </c>
      <c r="Q334" s="19">
        <f t="shared" si="44"/>
        <v>0</v>
      </c>
      <c r="R334" s="19">
        <f t="shared" si="44"/>
        <v>0</v>
      </c>
      <c r="S334" s="19">
        <f t="shared" si="44"/>
        <v>0</v>
      </c>
      <c r="T334" s="19">
        <f t="shared" si="44"/>
        <v>0</v>
      </c>
      <c r="U334" s="19">
        <f t="shared" si="44"/>
        <v>0</v>
      </c>
      <c r="V334" s="19">
        <f t="shared" si="44"/>
        <v>0</v>
      </c>
      <c r="W334" s="19">
        <f t="shared" si="44"/>
        <v>0</v>
      </c>
      <c r="X334" s="19">
        <f t="shared" si="44"/>
        <v>0</v>
      </c>
      <c r="Y334" s="19">
        <f t="shared" si="44"/>
        <v>8337</v>
      </c>
    </row>
    <row r="335" spans="1:25" ht="38.25">
      <c r="A335" s="24" t="s">
        <v>328</v>
      </c>
      <c r="B335" s="22" t="s">
        <v>90</v>
      </c>
      <c r="C335" s="44" t="s">
        <v>28</v>
      </c>
      <c r="D335" s="44" t="s">
        <v>12</v>
      </c>
      <c r="E335" s="44" t="s">
        <v>438</v>
      </c>
      <c r="F335" s="44">
        <v>240</v>
      </c>
      <c r="G335" s="19">
        <v>8337</v>
      </c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9">
        <v>8337</v>
      </c>
    </row>
    <row r="336" spans="1:25" ht="31.5" customHeight="1">
      <c r="A336" s="100" t="s">
        <v>522</v>
      </c>
      <c r="B336" s="22" t="s">
        <v>90</v>
      </c>
      <c r="C336" s="101" t="s">
        <v>28</v>
      </c>
      <c r="D336" s="101" t="s">
        <v>12</v>
      </c>
      <c r="E336" s="101" t="s">
        <v>525</v>
      </c>
      <c r="F336" s="44"/>
      <c r="G336" s="19">
        <f>G337</f>
        <v>38842</v>
      </c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9"/>
    </row>
    <row r="337" spans="1:25" ht="36.75" customHeight="1">
      <c r="A337" s="102" t="s">
        <v>523</v>
      </c>
      <c r="B337" s="22" t="s">
        <v>90</v>
      </c>
      <c r="C337" s="44" t="s">
        <v>28</v>
      </c>
      <c r="D337" s="44" t="s">
        <v>12</v>
      </c>
      <c r="E337" s="44" t="s">
        <v>526</v>
      </c>
      <c r="F337" s="44"/>
      <c r="G337" s="19">
        <f>G338</f>
        <v>38842</v>
      </c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9"/>
    </row>
    <row r="338" spans="1:25" ht="36" customHeight="1">
      <c r="A338" s="65" t="s">
        <v>524</v>
      </c>
      <c r="B338" s="22" t="s">
        <v>90</v>
      </c>
      <c r="C338" s="44" t="s">
        <v>28</v>
      </c>
      <c r="D338" s="44" t="s">
        <v>12</v>
      </c>
      <c r="E338" s="44" t="s">
        <v>527</v>
      </c>
      <c r="F338" s="44"/>
      <c r="G338" s="19">
        <f>G339</f>
        <v>38842</v>
      </c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9"/>
    </row>
    <row r="339" spans="1:25" ht="31.5" customHeight="1">
      <c r="A339" s="24" t="s">
        <v>327</v>
      </c>
      <c r="B339" s="22" t="s">
        <v>90</v>
      </c>
      <c r="C339" s="44" t="s">
        <v>28</v>
      </c>
      <c r="D339" s="44" t="s">
        <v>12</v>
      </c>
      <c r="E339" s="44" t="s">
        <v>527</v>
      </c>
      <c r="F339" s="44">
        <v>200</v>
      </c>
      <c r="G339" s="19">
        <f>G340</f>
        <v>38842</v>
      </c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9"/>
    </row>
    <row r="340" spans="1:25" ht="42" customHeight="1">
      <c r="A340" s="24" t="s">
        <v>328</v>
      </c>
      <c r="B340" s="22" t="s">
        <v>90</v>
      </c>
      <c r="C340" s="44" t="s">
        <v>28</v>
      </c>
      <c r="D340" s="44" t="s">
        <v>12</v>
      </c>
      <c r="E340" s="44" t="s">
        <v>527</v>
      </c>
      <c r="F340" s="44">
        <v>240</v>
      </c>
      <c r="G340" s="19">
        <f>38838+4</f>
        <v>38842</v>
      </c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9"/>
    </row>
    <row r="341" spans="1:25" ht="45" customHeight="1">
      <c r="A341" s="103" t="s">
        <v>42</v>
      </c>
      <c r="B341" s="22" t="s">
        <v>90</v>
      </c>
      <c r="C341" s="18" t="s">
        <v>28</v>
      </c>
      <c r="D341" s="18" t="s">
        <v>28</v>
      </c>
      <c r="E341" s="18"/>
      <c r="F341" s="15"/>
      <c r="G341" s="19">
        <f>G352+G361</f>
        <v>36004</v>
      </c>
      <c r="H341" s="19">
        <f>H352+H361</f>
        <v>0</v>
      </c>
      <c r="I341" s="19">
        <f>I352+I361</f>
        <v>0</v>
      </c>
      <c r="J341" s="19">
        <f>J352+J361</f>
        <v>0</v>
      </c>
      <c r="K341" s="19">
        <f>K352+K361</f>
        <v>0</v>
      </c>
      <c r="L341" s="19">
        <f>L352+L361</f>
        <v>0</v>
      </c>
      <c r="M341" s="19">
        <f>M352+M361</f>
        <v>0</v>
      </c>
      <c r="N341" s="19">
        <f>N352+N361</f>
        <v>0</v>
      </c>
      <c r="O341" s="19">
        <f>O352+O361</f>
        <v>0</v>
      </c>
      <c r="P341" s="19">
        <f>P352+P361</f>
        <v>0</v>
      </c>
      <c r="Q341" s="19">
        <f>Q352+Q361</f>
        <v>0</v>
      </c>
      <c r="R341" s="19">
        <f>R352+R361</f>
        <v>0</v>
      </c>
      <c r="S341" s="19">
        <f>S352+S361</f>
        <v>0</v>
      </c>
      <c r="T341" s="19">
        <f>T352+T361</f>
        <v>0</v>
      </c>
      <c r="U341" s="19">
        <f>U352+U361</f>
        <v>0</v>
      </c>
      <c r="V341" s="19">
        <f>V352+V361</f>
        <v>0</v>
      </c>
      <c r="W341" s="19">
        <f>W352+W361</f>
        <v>0</v>
      </c>
      <c r="X341" s="19">
        <f>X352+X361</f>
        <v>0</v>
      </c>
      <c r="Y341" s="19">
        <f>Y352+Y361</f>
        <v>36034</v>
      </c>
    </row>
    <row r="342" spans="1:25" ht="12.75" hidden="1">
      <c r="A342" s="10"/>
      <c r="B342" s="10"/>
      <c r="C342" s="10"/>
      <c r="D342" s="10"/>
      <c r="E342" s="10"/>
      <c r="F342" s="93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</row>
    <row r="343" spans="1:25" ht="12.75" hidden="1">
      <c r="A343" s="10"/>
      <c r="B343" s="10"/>
      <c r="C343" s="10"/>
      <c r="D343" s="10"/>
      <c r="E343" s="10"/>
      <c r="F343" s="93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</row>
    <row r="344" spans="1:25" ht="100.5" customHeight="1" hidden="1">
      <c r="A344" s="10"/>
      <c r="B344" s="10"/>
      <c r="C344" s="10"/>
      <c r="D344" s="10"/>
      <c r="E344" s="10"/>
      <c r="F344" s="93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</row>
    <row r="345" spans="1:25" ht="12.75" hidden="1">
      <c r="A345" s="10"/>
      <c r="B345" s="10"/>
      <c r="C345" s="10"/>
      <c r="D345" s="10"/>
      <c r="E345" s="10"/>
      <c r="F345" s="93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</row>
    <row r="346" spans="1:25" ht="12.75" hidden="1">
      <c r="A346" s="10"/>
      <c r="B346" s="10"/>
      <c r="C346" s="10"/>
      <c r="D346" s="10"/>
      <c r="E346" s="10"/>
      <c r="F346" s="93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</row>
    <row r="347" spans="1:25" ht="12.75" hidden="1">
      <c r="A347" s="10"/>
      <c r="B347" s="10"/>
      <c r="C347" s="10"/>
      <c r="D347" s="10"/>
      <c r="E347" s="10"/>
      <c r="F347" s="93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</row>
    <row r="348" spans="1:25" ht="12.75" hidden="1">
      <c r="A348" s="103"/>
      <c r="B348" s="22"/>
      <c r="C348" s="18"/>
      <c r="D348" s="18"/>
      <c r="E348" s="18"/>
      <c r="F348" s="15"/>
      <c r="G348" s="19"/>
      <c r="H348" s="104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9"/>
    </row>
    <row r="349" spans="1:25" ht="26.25" customHeight="1" hidden="1">
      <c r="A349" s="103"/>
      <c r="B349" s="22"/>
      <c r="C349" s="18"/>
      <c r="D349" s="18"/>
      <c r="E349" s="18"/>
      <c r="F349" s="15"/>
      <c r="G349" s="19"/>
      <c r="H349" s="104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9"/>
    </row>
    <row r="350" spans="1:25" ht="12.75" hidden="1">
      <c r="A350" s="103"/>
      <c r="B350" s="22"/>
      <c r="C350" s="18"/>
      <c r="D350" s="18"/>
      <c r="E350" s="18"/>
      <c r="F350" s="15"/>
      <c r="G350" s="19"/>
      <c r="H350" s="104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9"/>
    </row>
    <row r="351" spans="1:25" ht="24.75" customHeight="1" hidden="1">
      <c r="A351" s="103"/>
      <c r="B351" s="22"/>
      <c r="C351" s="18"/>
      <c r="D351" s="18"/>
      <c r="E351" s="18"/>
      <c r="F351" s="15"/>
      <c r="G351" s="19"/>
      <c r="H351" s="104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9"/>
    </row>
    <row r="352" spans="1:25" ht="38.25">
      <c r="A352" s="65" t="s">
        <v>294</v>
      </c>
      <c r="B352" s="22" t="s">
        <v>90</v>
      </c>
      <c r="C352" s="44" t="s">
        <v>28</v>
      </c>
      <c r="D352" s="44" t="s">
        <v>28</v>
      </c>
      <c r="E352" s="44" t="s">
        <v>237</v>
      </c>
      <c r="F352" s="44"/>
      <c r="G352" s="52">
        <f>G353</f>
        <v>28880</v>
      </c>
      <c r="H352" s="104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52">
        <f>Y353</f>
        <v>28910</v>
      </c>
    </row>
    <row r="353" spans="1:25" ht="54.75" customHeight="1">
      <c r="A353" s="49" t="s">
        <v>431</v>
      </c>
      <c r="B353" s="22" t="s">
        <v>90</v>
      </c>
      <c r="C353" s="44" t="s">
        <v>28</v>
      </c>
      <c r="D353" s="44" t="s">
        <v>28</v>
      </c>
      <c r="E353" s="44" t="s">
        <v>270</v>
      </c>
      <c r="F353" s="44"/>
      <c r="G353" s="52">
        <f>G354</f>
        <v>28880</v>
      </c>
      <c r="H353" s="104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52">
        <f>Y354</f>
        <v>28910</v>
      </c>
    </row>
    <row r="354" spans="1:25" ht="69" customHeight="1">
      <c r="A354" s="49" t="s">
        <v>358</v>
      </c>
      <c r="B354" s="22" t="s">
        <v>90</v>
      </c>
      <c r="C354" s="44" t="s">
        <v>28</v>
      </c>
      <c r="D354" s="44" t="s">
        <v>28</v>
      </c>
      <c r="E354" s="44" t="s">
        <v>271</v>
      </c>
      <c r="F354" s="44"/>
      <c r="G354" s="52">
        <f>G355+G357+G359</f>
        <v>28880</v>
      </c>
      <c r="H354" s="52">
        <f>H355+H357+H359</f>
        <v>0</v>
      </c>
      <c r="I354" s="52">
        <f>I355+I357+I359</f>
        <v>0</v>
      </c>
      <c r="J354" s="52">
        <f>J355+J357+J359</f>
        <v>0</v>
      </c>
      <c r="K354" s="52">
        <f>K355+K357+K359</f>
        <v>0</v>
      </c>
      <c r="L354" s="52">
        <f>L355+L357+L359</f>
        <v>0</v>
      </c>
      <c r="M354" s="52">
        <f>M355+M357+M359</f>
        <v>0</v>
      </c>
      <c r="N354" s="52">
        <f>N355+N357+N359</f>
        <v>0</v>
      </c>
      <c r="O354" s="52">
        <f>O355+O357+O359</f>
        <v>0</v>
      </c>
      <c r="P354" s="52">
        <f>P355+P357+P359</f>
        <v>0</v>
      </c>
      <c r="Q354" s="52">
        <f>Q355+Q357+Q359</f>
        <v>0</v>
      </c>
      <c r="R354" s="52">
        <f>R355+R357+R359</f>
        <v>0</v>
      </c>
      <c r="S354" s="52">
        <f>S355+S357+S359</f>
        <v>0</v>
      </c>
      <c r="T354" s="52">
        <f>T355+T357+T359</f>
        <v>0</v>
      </c>
      <c r="U354" s="52">
        <f>U355+U357+U359</f>
        <v>0</v>
      </c>
      <c r="V354" s="52">
        <f>V355+V357+V359</f>
        <v>0</v>
      </c>
      <c r="W354" s="52">
        <f>W355+W357+W359</f>
        <v>0</v>
      </c>
      <c r="X354" s="52">
        <f>X355+X357+X359</f>
        <v>0</v>
      </c>
      <c r="Y354" s="52">
        <f>Y355+Y357+Y359</f>
        <v>28910</v>
      </c>
    </row>
    <row r="355" spans="1:25" ht="89.25">
      <c r="A355" s="25" t="s">
        <v>89</v>
      </c>
      <c r="B355" s="22" t="s">
        <v>90</v>
      </c>
      <c r="C355" s="44" t="s">
        <v>28</v>
      </c>
      <c r="D355" s="44" t="s">
        <v>28</v>
      </c>
      <c r="E355" s="44" t="s">
        <v>271</v>
      </c>
      <c r="F355" s="44">
        <v>100</v>
      </c>
      <c r="G355" s="52">
        <f>G356</f>
        <v>26316</v>
      </c>
      <c r="H355" s="104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52">
        <f>Y356</f>
        <v>26316</v>
      </c>
    </row>
    <row r="356" spans="1:25" ht="25.5">
      <c r="A356" s="25" t="s">
        <v>239</v>
      </c>
      <c r="B356" s="22" t="s">
        <v>90</v>
      </c>
      <c r="C356" s="44" t="s">
        <v>28</v>
      </c>
      <c r="D356" s="44" t="s">
        <v>28</v>
      </c>
      <c r="E356" s="44" t="s">
        <v>271</v>
      </c>
      <c r="F356" s="44">
        <v>110</v>
      </c>
      <c r="G356" s="52">
        <v>26316</v>
      </c>
      <c r="H356" s="104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52">
        <v>26316</v>
      </c>
    </row>
    <row r="357" spans="1:25" ht="38.25">
      <c r="A357" s="24" t="s">
        <v>327</v>
      </c>
      <c r="B357" s="22" t="s">
        <v>90</v>
      </c>
      <c r="C357" s="44" t="s">
        <v>28</v>
      </c>
      <c r="D357" s="44" t="s">
        <v>28</v>
      </c>
      <c r="E357" s="44" t="s">
        <v>271</v>
      </c>
      <c r="F357" s="44">
        <v>200</v>
      </c>
      <c r="G357" s="19">
        <f>G358</f>
        <v>2549</v>
      </c>
      <c r="H357" s="19">
        <f aca="true" t="shared" si="45" ref="H357:Y357">H358</f>
        <v>0</v>
      </c>
      <c r="I357" s="19">
        <f t="shared" si="45"/>
        <v>0</v>
      </c>
      <c r="J357" s="19">
        <f t="shared" si="45"/>
        <v>0</v>
      </c>
      <c r="K357" s="19">
        <f t="shared" si="45"/>
        <v>0</v>
      </c>
      <c r="L357" s="19">
        <f t="shared" si="45"/>
        <v>0</v>
      </c>
      <c r="M357" s="19">
        <f t="shared" si="45"/>
        <v>0</v>
      </c>
      <c r="N357" s="19">
        <f t="shared" si="45"/>
        <v>0</v>
      </c>
      <c r="O357" s="19">
        <f t="shared" si="45"/>
        <v>0</v>
      </c>
      <c r="P357" s="19">
        <f t="shared" si="45"/>
        <v>0</v>
      </c>
      <c r="Q357" s="19">
        <f t="shared" si="45"/>
        <v>0</v>
      </c>
      <c r="R357" s="19">
        <f t="shared" si="45"/>
        <v>0</v>
      </c>
      <c r="S357" s="19">
        <f t="shared" si="45"/>
        <v>0</v>
      </c>
      <c r="T357" s="19">
        <f t="shared" si="45"/>
        <v>0</v>
      </c>
      <c r="U357" s="19">
        <f t="shared" si="45"/>
        <v>0</v>
      </c>
      <c r="V357" s="19">
        <f t="shared" si="45"/>
        <v>0</v>
      </c>
      <c r="W357" s="19">
        <f t="shared" si="45"/>
        <v>0</v>
      </c>
      <c r="X357" s="19">
        <f t="shared" si="45"/>
        <v>0</v>
      </c>
      <c r="Y357" s="19">
        <f t="shared" si="45"/>
        <v>2579</v>
      </c>
    </row>
    <row r="358" spans="1:25" ht="38.25">
      <c r="A358" s="24" t="s">
        <v>328</v>
      </c>
      <c r="B358" s="22" t="s">
        <v>90</v>
      </c>
      <c r="C358" s="44" t="s">
        <v>28</v>
      </c>
      <c r="D358" s="44" t="s">
        <v>28</v>
      </c>
      <c r="E358" s="44" t="s">
        <v>271</v>
      </c>
      <c r="F358" s="44">
        <v>240</v>
      </c>
      <c r="G358" s="19">
        <v>2549</v>
      </c>
      <c r="H358" s="104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9">
        <v>2579</v>
      </c>
    </row>
    <row r="359" spans="1:25" ht="12.75">
      <c r="A359" s="25" t="s">
        <v>66</v>
      </c>
      <c r="B359" s="22" t="s">
        <v>90</v>
      </c>
      <c r="C359" s="44" t="s">
        <v>28</v>
      </c>
      <c r="D359" s="44" t="s">
        <v>28</v>
      </c>
      <c r="E359" s="44" t="s">
        <v>271</v>
      </c>
      <c r="F359" s="44">
        <v>800</v>
      </c>
      <c r="G359" s="19">
        <f>G360</f>
        <v>15</v>
      </c>
      <c r="H359" s="19">
        <f aca="true" t="shared" si="46" ref="H359:Y359">H360</f>
        <v>0</v>
      </c>
      <c r="I359" s="19">
        <f t="shared" si="46"/>
        <v>0</v>
      </c>
      <c r="J359" s="19">
        <f t="shared" si="46"/>
        <v>0</v>
      </c>
      <c r="K359" s="19">
        <f t="shared" si="46"/>
        <v>0</v>
      </c>
      <c r="L359" s="19">
        <f t="shared" si="46"/>
        <v>0</v>
      </c>
      <c r="M359" s="19">
        <f t="shared" si="46"/>
        <v>0</v>
      </c>
      <c r="N359" s="19">
        <f t="shared" si="46"/>
        <v>0</v>
      </c>
      <c r="O359" s="19">
        <f t="shared" si="46"/>
        <v>0</v>
      </c>
      <c r="P359" s="19">
        <f t="shared" si="46"/>
        <v>0</v>
      </c>
      <c r="Q359" s="19">
        <f t="shared" si="46"/>
        <v>0</v>
      </c>
      <c r="R359" s="19">
        <f t="shared" si="46"/>
        <v>0</v>
      </c>
      <c r="S359" s="19">
        <f t="shared" si="46"/>
        <v>0</v>
      </c>
      <c r="T359" s="19">
        <f t="shared" si="46"/>
        <v>0</v>
      </c>
      <c r="U359" s="19">
        <f t="shared" si="46"/>
        <v>0</v>
      </c>
      <c r="V359" s="19">
        <f t="shared" si="46"/>
        <v>0</v>
      </c>
      <c r="W359" s="19">
        <f t="shared" si="46"/>
        <v>0</v>
      </c>
      <c r="X359" s="19">
        <f t="shared" si="46"/>
        <v>0</v>
      </c>
      <c r="Y359" s="19">
        <f t="shared" si="46"/>
        <v>15</v>
      </c>
    </row>
    <row r="360" spans="1:25" ht="27.75" customHeight="1">
      <c r="A360" s="25" t="s">
        <v>342</v>
      </c>
      <c r="B360" s="22" t="s">
        <v>90</v>
      </c>
      <c r="C360" s="44" t="s">
        <v>28</v>
      </c>
      <c r="D360" s="44" t="s">
        <v>28</v>
      </c>
      <c r="E360" s="44" t="s">
        <v>271</v>
      </c>
      <c r="F360" s="44">
        <v>850</v>
      </c>
      <c r="G360" s="19">
        <v>15</v>
      </c>
      <c r="H360" s="104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9">
        <v>15</v>
      </c>
    </row>
    <row r="361" spans="1:25" ht="42" customHeight="1">
      <c r="A361" s="21" t="s">
        <v>214</v>
      </c>
      <c r="B361" s="22" t="s">
        <v>90</v>
      </c>
      <c r="C361" s="18" t="s">
        <v>28</v>
      </c>
      <c r="D361" s="18" t="s">
        <v>28</v>
      </c>
      <c r="E361" s="15" t="s">
        <v>283</v>
      </c>
      <c r="F361" s="15"/>
      <c r="G361" s="19">
        <f>G362</f>
        <v>7124</v>
      </c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9">
        <f>Y362</f>
        <v>7124</v>
      </c>
    </row>
    <row r="362" spans="1:25" ht="27.75" customHeight="1">
      <c r="A362" s="27" t="s">
        <v>64</v>
      </c>
      <c r="B362" s="22" t="s">
        <v>90</v>
      </c>
      <c r="C362" s="18" t="s">
        <v>28</v>
      </c>
      <c r="D362" s="18" t="s">
        <v>28</v>
      </c>
      <c r="E362" s="22" t="s">
        <v>107</v>
      </c>
      <c r="F362" s="15"/>
      <c r="G362" s="19">
        <f>G363+G365</f>
        <v>7124</v>
      </c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9">
        <f>Y363+Y365</f>
        <v>7124</v>
      </c>
    </row>
    <row r="363" spans="1:25" ht="97.5" customHeight="1">
      <c r="A363" s="24" t="s">
        <v>89</v>
      </c>
      <c r="B363" s="22" t="s">
        <v>90</v>
      </c>
      <c r="C363" s="18" t="s">
        <v>28</v>
      </c>
      <c r="D363" s="18" t="s">
        <v>28</v>
      </c>
      <c r="E363" s="22" t="s">
        <v>107</v>
      </c>
      <c r="F363" s="15">
        <v>100</v>
      </c>
      <c r="G363" s="19">
        <f aca="true" t="shared" si="47" ref="G363:Y363">G364</f>
        <v>7018</v>
      </c>
      <c r="H363" s="19">
        <f t="shared" si="47"/>
        <v>7001</v>
      </c>
      <c r="I363" s="19">
        <f t="shared" si="47"/>
        <v>7001</v>
      </c>
      <c r="J363" s="19">
        <f t="shared" si="47"/>
        <v>7001</v>
      </c>
      <c r="K363" s="19">
        <f t="shared" si="47"/>
        <v>7001</v>
      </c>
      <c r="L363" s="19">
        <f t="shared" si="47"/>
        <v>7001</v>
      </c>
      <c r="M363" s="19">
        <f t="shared" si="47"/>
        <v>7001</v>
      </c>
      <c r="N363" s="19">
        <f t="shared" si="47"/>
        <v>7001</v>
      </c>
      <c r="O363" s="19">
        <f t="shared" si="47"/>
        <v>7001</v>
      </c>
      <c r="P363" s="19">
        <f t="shared" si="47"/>
        <v>7001</v>
      </c>
      <c r="Q363" s="19">
        <f t="shared" si="47"/>
        <v>7001</v>
      </c>
      <c r="R363" s="19">
        <f t="shared" si="47"/>
        <v>7001</v>
      </c>
      <c r="S363" s="19">
        <f t="shared" si="47"/>
        <v>7001</v>
      </c>
      <c r="T363" s="19">
        <f t="shared" si="47"/>
        <v>7001</v>
      </c>
      <c r="U363" s="19">
        <f t="shared" si="47"/>
        <v>7001</v>
      </c>
      <c r="V363" s="19">
        <f t="shared" si="47"/>
        <v>7001</v>
      </c>
      <c r="W363" s="19">
        <f t="shared" si="47"/>
        <v>7001</v>
      </c>
      <c r="X363" s="19">
        <f t="shared" si="47"/>
        <v>7001</v>
      </c>
      <c r="Y363" s="19">
        <f t="shared" si="47"/>
        <v>7018</v>
      </c>
    </row>
    <row r="364" spans="1:25" ht="42" customHeight="1">
      <c r="A364" s="25" t="s">
        <v>198</v>
      </c>
      <c r="B364" s="22" t="s">
        <v>90</v>
      </c>
      <c r="C364" s="18" t="s">
        <v>28</v>
      </c>
      <c r="D364" s="18" t="s">
        <v>28</v>
      </c>
      <c r="E364" s="22" t="s">
        <v>107</v>
      </c>
      <c r="F364" s="15">
        <v>120</v>
      </c>
      <c r="G364" s="19">
        <v>7018</v>
      </c>
      <c r="H364" s="19">
        <f aca="true" t="shared" si="48" ref="H364:X364">7131-150+20</f>
        <v>7001</v>
      </c>
      <c r="I364" s="19">
        <f t="shared" si="48"/>
        <v>7001</v>
      </c>
      <c r="J364" s="19">
        <f t="shared" si="48"/>
        <v>7001</v>
      </c>
      <c r="K364" s="19">
        <f t="shared" si="48"/>
        <v>7001</v>
      </c>
      <c r="L364" s="19">
        <f t="shared" si="48"/>
        <v>7001</v>
      </c>
      <c r="M364" s="19">
        <f t="shared" si="48"/>
        <v>7001</v>
      </c>
      <c r="N364" s="19">
        <f t="shared" si="48"/>
        <v>7001</v>
      </c>
      <c r="O364" s="19">
        <f t="shared" si="48"/>
        <v>7001</v>
      </c>
      <c r="P364" s="19">
        <f t="shared" si="48"/>
        <v>7001</v>
      </c>
      <c r="Q364" s="19">
        <f t="shared" si="48"/>
        <v>7001</v>
      </c>
      <c r="R364" s="19">
        <f t="shared" si="48"/>
        <v>7001</v>
      </c>
      <c r="S364" s="19">
        <f t="shared" si="48"/>
        <v>7001</v>
      </c>
      <c r="T364" s="19">
        <f t="shared" si="48"/>
        <v>7001</v>
      </c>
      <c r="U364" s="19">
        <f t="shared" si="48"/>
        <v>7001</v>
      </c>
      <c r="V364" s="19">
        <f t="shared" si="48"/>
        <v>7001</v>
      </c>
      <c r="W364" s="19">
        <f t="shared" si="48"/>
        <v>7001</v>
      </c>
      <c r="X364" s="19">
        <f t="shared" si="48"/>
        <v>7001</v>
      </c>
      <c r="Y364" s="19">
        <v>7018</v>
      </c>
    </row>
    <row r="365" spans="1:25" ht="39.75" customHeight="1">
      <c r="A365" s="24" t="s">
        <v>327</v>
      </c>
      <c r="B365" s="22" t="s">
        <v>90</v>
      </c>
      <c r="C365" s="18" t="s">
        <v>28</v>
      </c>
      <c r="D365" s="18" t="s">
        <v>28</v>
      </c>
      <c r="E365" s="22" t="s">
        <v>107</v>
      </c>
      <c r="F365" s="15">
        <v>200</v>
      </c>
      <c r="G365" s="19">
        <f aca="true" t="shared" si="49" ref="G365:Y365">G366</f>
        <v>106</v>
      </c>
      <c r="H365" s="19">
        <f t="shared" si="49"/>
        <v>123</v>
      </c>
      <c r="I365" s="19">
        <f t="shared" si="49"/>
        <v>123</v>
      </c>
      <c r="J365" s="19">
        <f t="shared" si="49"/>
        <v>123</v>
      </c>
      <c r="K365" s="19">
        <f t="shared" si="49"/>
        <v>123</v>
      </c>
      <c r="L365" s="19">
        <f t="shared" si="49"/>
        <v>123</v>
      </c>
      <c r="M365" s="19">
        <f t="shared" si="49"/>
        <v>123</v>
      </c>
      <c r="N365" s="19">
        <f t="shared" si="49"/>
        <v>123</v>
      </c>
      <c r="O365" s="19">
        <f t="shared" si="49"/>
        <v>123</v>
      </c>
      <c r="P365" s="19">
        <f t="shared" si="49"/>
        <v>123</v>
      </c>
      <c r="Q365" s="19">
        <f t="shared" si="49"/>
        <v>123</v>
      </c>
      <c r="R365" s="19">
        <f t="shared" si="49"/>
        <v>123</v>
      </c>
      <c r="S365" s="19">
        <f t="shared" si="49"/>
        <v>123</v>
      </c>
      <c r="T365" s="19">
        <f t="shared" si="49"/>
        <v>123</v>
      </c>
      <c r="U365" s="19">
        <f t="shared" si="49"/>
        <v>123</v>
      </c>
      <c r="V365" s="19">
        <f t="shared" si="49"/>
        <v>123</v>
      </c>
      <c r="W365" s="19">
        <f t="shared" si="49"/>
        <v>123</v>
      </c>
      <c r="X365" s="19">
        <f t="shared" si="49"/>
        <v>123</v>
      </c>
      <c r="Y365" s="19">
        <f t="shared" si="49"/>
        <v>106</v>
      </c>
    </row>
    <row r="366" spans="1:25" ht="48" customHeight="1">
      <c r="A366" s="24" t="s">
        <v>328</v>
      </c>
      <c r="B366" s="22" t="s">
        <v>90</v>
      </c>
      <c r="C366" s="18" t="s">
        <v>28</v>
      </c>
      <c r="D366" s="18" t="s">
        <v>28</v>
      </c>
      <c r="E366" s="22" t="s">
        <v>107</v>
      </c>
      <c r="F366" s="15">
        <v>240</v>
      </c>
      <c r="G366" s="19">
        <v>106</v>
      </c>
      <c r="H366" s="19">
        <v>123</v>
      </c>
      <c r="I366" s="19">
        <v>123</v>
      </c>
      <c r="J366" s="19">
        <v>123</v>
      </c>
      <c r="K366" s="19">
        <v>123</v>
      </c>
      <c r="L366" s="19">
        <v>123</v>
      </c>
      <c r="M366" s="19">
        <v>123</v>
      </c>
      <c r="N366" s="19">
        <v>123</v>
      </c>
      <c r="O366" s="19">
        <v>123</v>
      </c>
      <c r="P366" s="19">
        <v>123</v>
      </c>
      <c r="Q366" s="19">
        <v>123</v>
      </c>
      <c r="R366" s="19">
        <v>123</v>
      </c>
      <c r="S366" s="19">
        <v>123</v>
      </c>
      <c r="T366" s="19">
        <v>123</v>
      </c>
      <c r="U366" s="19">
        <v>123</v>
      </c>
      <c r="V366" s="19">
        <v>123</v>
      </c>
      <c r="W366" s="19">
        <v>123</v>
      </c>
      <c r="X366" s="19">
        <v>123</v>
      </c>
      <c r="Y366" s="19">
        <v>106</v>
      </c>
    </row>
    <row r="367" spans="1:25" ht="28.5" customHeight="1">
      <c r="A367" s="67" t="s">
        <v>501</v>
      </c>
      <c r="B367" s="22" t="s">
        <v>90</v>
      </c>
      <c r="C367" s="44" t="s">
        <v>21</v>
      </c>
      <c r="D367" s="58" t="s">
        <v>17</v>
      </c>
      <c r="E367" s="22"/>
      <c r="F367" s="15"/>
      <c r="G367" s="19">
        <f aca="true" t="shared" si="50" ref="G367:G372">G368</f>
        <v>0</v>
      </c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9">
        <f aca="true" t="shared" si="51" ref="Y367:Y372">Y368</f>
        <v>0</v>
      </c>
    </row>
    <row r="368" spans="1:25" ht="20.25" customHeight="1">
      <c r="A368" s="17" t="s">
        <v>22</v>
      </c>
      <c r="B368" s="22" t="s">
        <v>90</v>
      </c>
      <c r="C368" s="44" t="s">
        <v>21</v>
      </c>
      <c r="D368" s="44" t="s">
        <v>0</v>
      </c>
      <c r="E368" s="22"/>
      <c r="F368" s="15"/>
      <c r="G368" s="19">
        <f t="shared" si="50"/>
        <v>0</v>
      </c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9">
        <f t="shared" si="51"/>
        <v>0</v>
      </c>
    </row>
    <row r="369" spans="1:25" ht="42.75" customHeight="1">
      <c r="A369" s="65" t="s">
        <v>367</v>
      </c>
      <c r="B369" s="22" t="s">
        <v>90</v>
      </c>
      <c r="C369" s="44" t="s">
        <v>21</v>
      </c>
      <c r="D369" s="44" t="s">
        <v>0</v>
      </c>
      <c r="E369" s="105" t="s">
        <v>122</v>
      </c>
      <c r="F369" s="15"/>
      <c r="G369" s="19">
        <f t="shared" si="50"/>
        <v>0</v>
      </c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9">
        <f t="shared" si="51"/>
        <v>0</v>
      </c>
    </row>
    <row r="370" spans="1:25" ht="30" customHeight="1">
      <c r="A370" s="23" t="s">
        <v>465</v>
      </c>
      <c r="B370" s="22" t="s">
        <v>90</v>
      </c>
      <c r="C370" s="44" t="s">
        <v>21</v>
      </c>
      <c r="D370" s="44" t="s">
        <v>0</v>
      </c>
      <c r="E370" s="105" t="s">
        <v>467</v>
      </c>
      <c r="F370" s="15"/>
      <c r="G370" s="19">
        <f t="shared" si="50"/>
        <v>0</v>
      </c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9">
        <f t="shared" si="51"/>
        <v>0</v>
      </c>
    </row>
    <row r="371" spans="1:25" ht="41.25" customHeight="1">
      <c r="A371" s="23" t="s">
        <v>466</v>
      </c>
      <c r="B371" s="22" t="s">
        <v>90</v>
      </c>
      <c r="C371" s="44" t="s">
        <v>21</v>
      </c>
      <c r="D371" s="44" t="s">
        <v>0</v>
      </c>
      <c r="E371" s="105" t="s">
        <v>468</v>
      </c>
      <c r="F371" s="15"/>
      <c r="G371" s="19">
        <f t="shared" si="50"/>
        <v>0</v>
      </c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9">
        <f t="shared" si="51"/>
        <v>0</v>
      </c>
    </row>
    <row r="372" spans="1:25" ht="26.25" customHeight="1">
      <c r="A372" s="24" t="s">
        <v>327</v>
      </c>
      <c r="B372" s="22" t="s">
        <v>90</v>
      </c>
      <c r="C372" s="44" t="s">
        <v>21</v>
      </c>
      <c r="D372" s="44" t="s">
        <v>0</v>
      </c>
      <c r="E372" s="105" t="s">
        <v>468</v>
      </c>
      <c r="F372" s="106">
        <v>200</v>
      </c>
      <c r="G372" s="19">
        <f t="shared" si="50"/>
        <v>0</v>
      </c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9">
        <f t="shared" si="51"/>
        <v>0</v>
      </c>
    </row>
    <row r="373" spans="1:25" ht="28.5" customHeight="1">
      <c r="A373" s="24" t="s">
        <v>108</v>
      </c>
      <c r="B373" s="22" t="s">
        <v>90</v>
      </c>
      <c r="C373" s="44" t="s">
        <v>21</v>
      </c>
      <c r="D373" s="44" t="s">
        <v>0</v>
      </c>
      <c r="E373" s="105" t="s">
        <v>468</v>
      </c>
      <c r="F373" s="106">
        <v>240</v>
      </c>
      <c r="G373" s="19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9"/>
    </row>
    <row r="374" spans="1:25" ht="15.75" customHeight="1">
      <c r="A374" s="39" t="s">
        <v>49</v>
      </c>
      <c r="B374" s="22" t="s">
        <v>90</v>
      </c>
      <c r="C374" s="18" t="s">
        <v>36</v>
      </c>
      <c r="D374" s="18" t="s">
        <v>17</v>
      </c>
      <c r="E374" s="107"/>
      <c r="F374" s="15"/>
      <c r="G374" s="16">
        <f>G375</f>
        <v>144546</v>
      </c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6">
        <f>Y375</f>
        <v>150914</v>
      </c>
    </row>
    <row r="375" spans="1:25" ht="18" customHeight="1">
      <c r="A375" s="39" t="s">
        <v>38</v>
      </c>
      <c r="B375" s="22" t="s">
        <v>90</v>
      </c>
      <c r="C375" s="18" t="s">
        <v>36</v>
      </c>
      <c r="D375" s="18" t="s">
        <v>12</v>
      </c>
      <c r="E375" s="22"/>
      <c r="F375" s="18"/>
      <c r="G375" s="16">
        <f>G376+G385</f>
        <v>144546</v>
      </c>
      <c r="H375" s="16">
        <f aca="true" t="shared" si="52" ref="H375:Y375">H376+H385</f>
        <v>0</v>
      </c>
      <c r="I375" s="16">
        <f t="shared" si="52"/>
        <v>0</v>
      </c>
      <c r="J375" s="16">
        <f t="shared" si="52"/>
        <v>0</v>
      </c>
      <c r="K375" s="16">
        <f t="shared" si="52"/>
        <v>0</v>
      </c>
      <c r="L375" s="16">
        <f t="shared" si="52"/>
        <v>0</v>
      </c>
      <c r="M375" s="16">
        <f t="shared" si="52"/>
        <v>0</v>
      </c>
      <c r="N375" s="16">
        <f t="shared" si="52"/>
        <v>0</v>
      </c>
      <c r="O375" s="16">
        <f t="shared" si="52"/>
        <v>0</v>
      </c>
      <c r="P375" s="16">
        <f t="shared" si="52"/>
        <v>0</v>
      </c>
      <c r="Q375" s="16">
        <f t="shared" si="52"/>
        <v>0</v>
      </c>
      <c r="R375" s="16">
        <f t="shared" si="52"/>
        <v>0</v>
      </c>
      <c r="S375" s="16">
        <f t="shared" si="52"/>
        <v>0</v>
      </c>
      <c r="T375" s="16">
        <f t="shared" si="52"/>
        <v>0</v>
      </c>
      <c r="U375" s="16">
        <f t="shared" si="52"/>
        <v>0</v>
      </c>
      <c r="V375" s="16">
        <f t="shared" si="52"/>
        <v>0</v>
      </c>
      <c r="W375" s="16">
        <f t="shared" si="52"/>
        <v>0</v>
      </c>
      <c r="X375" s="16">
        <f t="shared" si="52"/>
        <v>0</v>
      </c>
      <c r="Y375" s="16">
        <f t="shared" si="52"/>
        <v>150914</v>
      </c>
    </row>
    <row r="376" spans="1:25" ht="42" customHeight="1">
      <c r="A376" s="65" t="s">
        <v>244</v>
      </c>
      <c r="B376" s="22" t="s">
        <v>90</v>
      </c>
      <c r="C376" s="44" t="s">
        <v>36</v>
      </c>
      <c r="D376" s="44" t="s">
        <v>12</v>
      </c>
      <c r="E376" s="44" t="s">
        <v>240</v>
      </c>
      <c r="F376" s="44"/>
      <c r="G376" s="52">
        <f>G380+G383</f>
        <v>93627</v>
      </c>
      <c r="H376" s="52">
        <f aca="true" t="shared" si="53" ref="H376:Y376">H380+H383</f>
        <v>0</v>
      </c>
      <c r="I376" s="52">
        <f t="shared" si="53"/>
        <v>0</v>
      </c>
      <c r="J376" s="52">
        <f t="shared" si="53"/>
        <v>0</v>
      </c>
      <c r="K376" s="52">
        <f t="shared" si="53"/>
        <v>0</v>
      </c>
      <c r="L376" s="52">
        <f t="shared" si="53"/>
        <v>0</v>
      </c>
      <c r="M376" s="52">
        <f t="shared" si="53"/>
        <v>0</v>
      </c>
      <c r="N376" s="52">
        <f t="shared" si="53"/>
        <v>0</v>
      </c>
      <c r="O376" s="52">
        <f t="shared" si="53"/>
        <v>0</v>
      </c>
      <c r="P376" s="52">
        <f t="shared" si="53"/>
        <v>0</v>
      </c>
      <c r="Q376" s="52">
        <f t="shared" si="53"/>
        <v>0</v>
      </c>
      <c r="R376" s="52">
        <f t="shared" si="53"/>
        <v>0</v>
      </c>
      <c r="S376" s="52">
        <f t="shared" si="53"/>
        <v>0</v>
      </c>
      <c r="T376" s="52">
        <f t="shared" si="53"/>
        <v>0</v>
      </c>
      <c r="U376" s="52">
        <f t="shared" si="53"/>
        <v>0</v>
      </c>
      <c r="V376" s="52">
        <f t="shared" si="53"/>
        <v>0</v>
      </c>
      <c r="W376" s="52">
        <f t="shared" si="53"/>
        <v>0</v>
      </c>
      <c r="X376" s="52">
        <f t="shared" si="53"/>
        <v>0</v>
      </c>
      <c r="Y376" s="52">
        <f t="shared" si="53"/>
        <v>97653</v>
      </c>
    </row>
    <row r="377" spans="1:25" ht="41.25" customHeight="1">
      <c r="A377" s="49" t="s">
        <v>309</v>
      </c>
      <c r="B377" s="22" t="s">
        <v>90</v>
      </c>
      <c r="C377" s="44" t="s">
        <v>36</v>
      </c>
      <c r="D377" s="44" t="s">
        <v>12</v>
      </c>
      <c r="E377" s="44" t="s">
        <v>273</v>
      </c>
      <c r="F377" s="44"/>
      <c r="G377" s="52">
        <f>G378</f>
        <v>60418</v>
      </c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52">
        <f>Y378</f>
        <v>63016</v>
      </c>
    </row>
    <row r="378" spans="1:25" ht="38.25">
      <c r="A378" s="49" t="s">
        <v>402</v>
      </c>
      <c r="B378" s="22" t="s">
        <v>90</v>
      </c>
      <c r="C378" s="44" t="s">
        <v>36</v>
      </c>
      <c r="D378" s="44" t="s">
        <v>12</v>
      </c>
      <c r="E378" s="44" t="s">
        <v>274</v>
      </c>
      <c r="F378" s="44"/>
      <c r="G378" s="52">
        <f>G379</f>
        <v>60418</v>
      </c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52">
        <f>Y379</f>
        <v>63016</v>
      </c>
    </row>
    <row r="379" spans="1:25" ht="17.25" customHeight="1">
      <c r="A379" s="25" t="s">
        <v>66</v>
      </c>
      <c r="B379" s="22" t="s">
        <v>90</v>
      </c>
      <c r="C379" s="44" t="s">
        <v>36</v>
      </c>
      <c r="D379" s="44" t="s">
        <v>12</v>
      </c>
      <c r="E379" s="44" t="s">
        <v>274</v>
      </c>
      <c r="F379" s="44">
        <v>800</v>
      </c>
      <c r="G379" s="52">
        <f>G380</f>
        <v>60418</v>
      </c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52">
        <f>Y380</f>
        <v>63016</v>
      </c>
    </row>
    <row r="380" spans="1:25" ht="69" customHeight="1">
      <c r="A380" s="108" t="s">
        <v>344</v>
      </c>
      <c r="B380" s="22" t="s">
        <v>90</v>
      </c>
      <c r="C380" s="44" t="s">
        <v>36</v>
      </c>
      <c r="D380" s="44" t="s">
        <v>12</v>
      </c>
      <c r="E380" s="44" t="s">
        <v>274</v>
      </c>
      <c r="F380" s="44">
        <v>810</v>
      </c>
      <c r="G380" s="52">
        <v>60418</v>
      </c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52">
        <v>63016</v>
      </c>
    </row>
    <row r="381" spans="1:25" ht="54.75" customHeight="1">
      <c r="A381" s="109" t="s">
        <v>432</v>
      </c>
      <c r="B381" s="22" t="s">
        <v>90</v>
      </c>
      <c r="C381" s="44">
        <v>10</v>
      </c>
      <c r="D381" s="44" t="s">
        <v>12</v>
      </c>
      <c r="E381" s="44" t="s">
        <v>275</v>
      </c>
      <c r="F381" s="44"/>
      <c r="G381" s="52">
        <f>G382</f>
        <v>33209</v>
      </c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52">
        <f>Y382</f>
        <v>34637</v>
      </c>
    </row>
    <row r="382" spans="1:25" ht="38.25">
      <c r="A382" s="49" t="s">
        <v>403</v>
      </c>
      <c r="B382" s="22" t="s">
        <v>90</v>
      </c>
      <c r="C382" s="44" t="s">
        <v>36</v>
      </c>
      <c r="D382" s="44" t="s">
        <v>12</v>
      </c>
      <c r="E382" s="44" t="s">
        <v>276</v>
      </c>
      <c r="F382" s="44"/>
      <c r="G382" s="52">
        <f>G383</f>
        <v>33209</v>
      </c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52">
        <f>Y383</f>
        <v>34637</v>
      </c>
    </row>
    <row r="383" spans="1:25" ht="19.5" customHeight="1">
      <c r="A383" s="25" t="s">
        <v>66</v>
      </c>
      <c r="B383" s="22" t="s">
        <v>90</v>
      </c>
      <c r="C383" s="44" t="s">
        <v>36</v>
      </c>
      <c r="D383" s="44" t="s">
        <v>12</v>
      </c>
      <c r="E383" s="44" t="s">
        <v>276</v>
      </c>
      <c r="F383" s="44">
        <v>800</v>
      </c>
      <c r="G383" s="52">
        <f>G384</f>
        <v>33209</v>
      </c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52">
        <f>Y384</f>
        <v>34637</v>
      </c>
    </row>
    <row r="384" spans="1:25" ht="69" customHeight="1">
      <c r="A384" s="108" t="s">
        <v>345</v>
      </c>
      <c r="B384" s="22" t="s">
        <v>90</v>
      </c>
      <c r="C384" s="44" t="s">
        <v>36</v>
      </c>
      <c r="D384" s="44" t="s">
        <v>12</v>
      </c>
      <c r="E384" s="44" t="s">
        <v>276</v>
      </c>
      <c r="F384" s="44">
        <v>810</v>
      </c>
      <c r="G384" s="52">
        <v>33209</v>
      </c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52">
        <v>34637</v>
      </c>
    </row>
    <row r="385" spans="1:25" ht="45" customHeight="1">
      <c r="A385" s="65" t="s">
        <v>294</v>
      </c>
      <c r="B385" s="22" t="s">
        <v>90</v>
      </c>
      <c r="C385" s="44" t="s">
        <v>36</v>
      </c>
      <c r="D385" s="44" t="s">
        <v>12</v>
      </c>
      <c r="E385" s="44" t="s">
        <v>237</v>
      </c>
      <c r="F385" s="44"/>
      <c r="G385" s="52">
        <f>G386+G392+G398</f>
        <v>50919</v>
      </c>
      <c r="H385" s="52">
        <f>H386+H392+H398</f>
        <v>0</v>
      </c>
      <c r="I385" s="52">
        <f>I386+I392+I398</f>
        <v>0</v>
      </c>
      <c r="J385" s="52">
        <f>J386+J392+J398</f>
        <v>0</v>
      </c>
      <c r="K385" s="52">
        <f>K386+K392+K398</f>
        <v>0</v>
      </c>
      <c r="L385" s="52">
        <f>L386+L392+L398</f>
        <v>0</v>
      </c>
      <c r="M385" s="52">
        <f>M386+M392+M398</f>
        <v>0</v>
      </c>
      <c r="N385" s="52">
        <f>N386+N392+N398</f>
        <v>0</v>
      </c>
      <c r="O385" s="52">
        <f>O386+O392+O398</f>
        <v>0</v>
      </c>
      <c r="P385" s="52">
        <f>P386+P392+P398</f>
        <v>0</v>
      </c>
      <c r="Q385" s="52">
        <f>Q386+Q392+Q398</f>
        <v>0</v>
      </c>
      <c r="R385" s="52">
        <f>R386+R392+R398</f>
        <v>0</v>
      </c>
      <c r="S385" s="52">
        <f>S386+S392+S398</f>
        <v>0</v>
      </c>
      <c r="T385" s="52">
        <f>T386+T392+T398</f>
        <v>0</v>
      </c>
      <c r="U385" s="52">
        <f>U386+U392+U398</f>
        <v>0</v>
      </c>
      <c r="V385" s="52">
        <f>V386+V392+V398</f>
        <v>0</v>
      </c>
      <c r="W385" s="52">
        <f>W386+W392+W398</f>
        <v>0</v>
      </c>
      <c r="X385" s="52">
        <f>X386+X392+X398</f>
        <v>0</v>
      </c>
      <c r="Y385" s="52">
        <f>Y386+Y392+Y398</f>
        <v>53261</v>
      </c>
    </row>
    <row r="386" spans="1:25" ht="56.25" customHeight="1">
      <c r="A386" s="49" t="s">
        <v>310</v>
      </c>
      <c r="B386" s="22" t="s">
        <v>90</v>
      </c>
      <c r="C386" s="44" t="s">
        <v>36</v>
      </c>
      <c r="D386" s="44" t="s">
        <v>12</v>
      </c>
      <c r="E386" s="44" t="s">
        <v>277</v>
      </c>
      <c r="F386" s="44"/>
      <c r="G386" s="52">
        <f>G387</f>
        <v>1771</v>
      </c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52">
        <f>Y387</f>
        <v>1771</v>
      </c>
    </row>
    <row r="387" spans="1:25" ht="44.25" customHeight="1">
      <c r="A387" s="49" t="s">
        <v>404</v>
      </c>
      <c r="B387" s="22" t="s">
        <v>90</v>
      </c>
      <c r="C387" s="44" t="s">
        <v>36</v>
      </c>
      <c r="D387" s="44" t="s">
        <v>12</v>
      </c>
      <c r="E387" s="44" t="s">
        <v>278</v>
      </c>
      <c r="F387" s="44"/>
      <c r="G387" s="52">
        <f>G388+G390</f>
        <v>1771</v>
      </c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52">
        <f>Y388+Y390</f>
        <v>1771</v>
      </c>
    </row>
    <row r="388" spans="1:25" ht="89.25">
      <c r="A388" s="25" t="s">
        <v>89</v>
      </c>
      <c r="B388" s="22" t="s">
        <v>90</v>
      </c>
      <c r="C388" s="44" t="s">
        <v>36</v>
      </c>
      <c r="D388" s="44" t="s">
        <v>12</v>
      </c>
      <c r="E388" s="44" t="s">
        <v>278</v>
      </c>
      <c r="F388" s="44">
        <v>100</v>
      </c>
      <c r="G388" s="52">
        <f>G389</f>
        <v>1018</v>
      </c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52">
        <f>Y389</f>
        <v>1018</v>
      </c>
    </row>
    <row r="389" spans="1:25" ht="30.75" customHeight="1">
      <c r="A389" s="25" t="s">
        <v>239</v>
      </c>
      <c r="B389" s="22" t="s">
        <v>90</v>
      </c>
      <c r="C389" s="44" t="s">
        <v>36</v>
      </c>
      <c r="D389" s="44" t="s">
        <v>12</v>
      </c>
      <c r="E389" s="44" t="s">
        <v>278</v>
      </c>
      <c r="F389" s="44">
        <v>110</v>
      </c>
      <c r="G389" s="52">
        <v>1018</v>
      </c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52">
        <v>1018</v>
      </c>
    </row>
    <row r="390" spans="1:25" ht="38.25">
      <c r="A390" s="24" t="s">
        <v>327</v>
      </c>
      <c r="B390" s="22" t="s">
        <v>90</v>
      </c>
      <c r="C390" s="44" t="s">
        <v>36</v>
      </c>
      <c r="D390" s="44" t="s">
        <v>12</v>
      </c>
      <c r="E390" s="44" t="s">
        <v>278</v>
      </c>
      <c r="F390" s="44">
        <v>200</v>
      </c>
      <c r="G390" s="52">
        <f>G391</f>
        <v>753</v>
      </c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52">
        <f>Y391</f>
        <v>753</v>
      </c>
    </row>
    <row r="391" spans="1:25" ht="45" customHeight="1">
      <c r="A391" s="24" t="s">
        <v>328</v>
      </c>
      <c r="B391" s="22" t="s">
        <v>90</v>
      </c>
      <c r="C391" s="44" t="s">
        <v>36</v>
      </c>
      <c r="D391" s="44" t="s">
        <v>12</v>
      </c>
      <c r="E391" s="44" t="s">
        <v>278</v>
      </c>
      <c r="F391" s="44">
        <v>240</v>
      </c>
      <c r="G391" s="52">
        <v>753</v>
      </c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52">
        <v>753</v>
      </c>
    </row>
    <row r="392" spans="1:25" ht="45" customHeight="1">
      <c r="A392" s="65" t="s">
        <v>347</v>
      </c>
      <c r="B392" s="22" t="s">
        <v>90</v>
      </c>
      <c r="C392" s="44" t="s">
        <v>36</v>
      </c>
      <c r="D392" s="44" t="s">
        <v>12</v>
      </c>
      <c r="E392" s="44" t="s">
        <v>279</v>
      </c>
      <c r="F392" s="44"/>
      <c r="G392" s="52">
        <f>G393</f>
        <v>48548</v>
      </c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52">
        <f>Y393</f>
        <v>50490</v>
      </c>
    </row>
    <row r="393" spans="1:25" ht="38.25">
      <c r="A393" s="49" t="s">
        <v>404</v>
      </c>
      <c r="B393" s="22" t="s">
        <v>90</v>
      </c>
      <c r="C393" s="44" t="s">
        <v>36</v>
      </c>
      <c r="D393" s="44" t="s">
        <v>12</v>
      </c>
      <c r="E393" s="44" t="s">
        <v>280</v>
      </c>
      <c r="F393" s="44"/>
      <c r="G393" s="52">
        <f>G394+G396</f>
        <v>48548</v>
      </c>
      <c r="H393" s="52">
        <f aca="true" t="shared" si="54" ref="H393:Y393">H394+H396</f>
        <v>0</v>
      </c>
      <c r="I393" s="52">
        <f t="shared" si="54"/>
        <v>0</v>
      </c>
      <c r="J393" s="52">
        <f t="shared" si="54"/>
        <v>0</v>
      </c>
      <c r="K393" s="52">
        <f t="shared" si="54"/>
        <v>0</v>
      </c>
      <c r="L393" s="52">
        <f t="shared" si="54"/>
        <v>0</v>
      </c>
      <c r="M393" s="52">
        <f t="shared" si="54"/>
        <v>0</v>
      </c>
      <c r="N393" s="52">
        <f t="shared" si="54"/>
        <v>0</v>
      </c>
      <c r="O393" s="52">
        <f t="shared" si="54"/>
        <v>0</v>
      </c>
      <c r="P393" s="52">
        <f t="shared" si="54"/>
        <v>0</v>
      </c>
      <c r="Q393" s="52">
        <f t="shared" si="54"/>
        <v>0</v>
      </c>
      <c r="R393" s="52">
        <f t="shared" si="54"/>
        <v>0</v>
      </c>
      <c r="S393" s="52">
        <f t="shared" si="54"/>
        <v>0</v>
      </c>
      <c r="T393" s="52">
        <f t="shared" si="54"/>
        <v>0</v>
      </c>
      <c r="U393" s="52">
        <f t="shared" si="54"/>
        <v>0</v>
      </c>
      <c r="V393" s="52">
        <f t="shared" si="54"/>
        <v>0</v>
      </c>
      <c r="W393" s="52">
        <f t="shared" si="54"/>
        <v>0</v>
      </c>
      <c r="X393" s="52">
        <f t="shared" si="54"/>
        <v>0</v>
      </c>
      <c r="Y393" s="52">
        <f t="shared" si="54"/>
        <v>50490</v>
      </c>
    </row>
    <row r="394" spans="1:25" ht="38.25">
      <c r="A394" s="24" t="s">
        <v>327</v>
      </c>
      <c r="B394" s="22" t="s">
        <v>90</v>
      </c>
      <c r="C394" s="44" t="s">
        <v>36</v>
      </c>
      <c r="D394" s="44" t="s">
        <v>12</v>
      </c>
      <c r="E394" s="44" t="s">
        <v>280</v>
      </c>
      <c r="F394" s="44">
        <v>200</v>
      </c>
      <c r="G394" s="52">
        <f>G395</f>
        <v>780</v>
      </c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52">
        <f>Y395</f>
        <v>810</v>
      </c>
    </row>
    <row r="395" spans="1:25" ht="43.5" customHeight="1">
      <c r="A395" s="24" t="s">
        <v>328</v>
      </c>
      <c r="B395" s="22" t="s">
        <v>90</v>
      </c>
      <c r="C395" s="44" t="s">
        <v>36</v>
      </c>
      <c r="D395" s="44" t="s">
        <v>12</v>
      </c>
      <c r="E395" s="44" t="s">
        <v>280</v>
      </c>
      <c r="F395" s="44">
        <v>240</v>
      </c>
      <c r="G395" s="52">
        <v>780</v>
      </c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52">
        <v>810</v>
      </c>
    </row>
    <row r="396" spans="1:25" ht="25.5">
      <c r="A396" s="25" t="s">
        <v>79</v>
      </c>
      <c r="B396" s="22" t="s">
        <v>90</v>
      </c>
      <c r="C396" s="44" t="s">
        <v>36</v>
      </c>
      <c r="D396" s="44" t="s">
        <v>12</v>
      </c>
      <c r="E396" s="44" t="s">
        <v>280</v>
      </c>
      <c r="F396" s="44">
        <v>300</v>
      </c>
      <c r="G396" s="52">
        <f>G397</f>
        <v>47768</v>
      </c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52">
        <f>Y397</f>
        <v>49680</v>
      </c>
    </row>
    <row r="397" spans="1:25" ht="43.5" customHeight="1">
      <c r="A397" s="25" t="s">
        <v>546</v>
      </c>
      <c r="B397" s="22" t="s">
        <v>90</v>
      </c>
      <c r="C397" s="44" t="s">
        <v>36</v>
      </c>
      <c r="D397" s="44" t="s">
        <v>12</v>
      </c>
      <c r="E397" s="44" t="s">
        <v>280</v>
      </c>
      <c r="F397" s="44">
        <v>320</v>
      </c>
      <c r="G397" s="52">
        <v>47768</v>
      </c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52">
        <v>49680</v>
      </c>
    </row>
    <row r="398" spans="1:25" ht="55.5" customHeight="1">
      <c r="A398" s="49" t="s">
        <v>306</v>
      </c>
      <c r="B398" s="22" t="s">
        <v>90</v>
      </c>
      <c r="C398" s="44" t="s">
        <v>36</v>
      </c>
      <c r="D398" s="44" t="s">
        <v>12</v>
      </c>
      <c r="E398" s="44" t="s">
        <v>281</v>
      </c>
      <c r="F398" s="44"/>
      <c r="G398" s="52">
        <f>G399</f>
        <v>600</v>
      </c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52">
        <f>Y399</f>
        <v>1000</v>
      </c>
    </row>
    <row r="399" spans="1:25" ht="42.75" customHeight="1">
      <c r="A399" s="49" t="s">
        <v>405</v>
      </c>
      <c r="B399" s="22" t="s">
        <v>90</v>
      </c>
      <c r="C399" s="44" t="s">
        <v>36</v>
      </c>
      <c r="D399" s="44" t="s">
        <v>12</v>
      </c>
      <c r="E399" s="44" t="s">
        <v>282</v>
      </c>
      <c r="F399" s="44"/>
      <c r="G399" s="52">
        <f>G400</f>
        <v>600</v>
      </c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52">
        <f>Y400</f>
        <v>1000</v>
      </c>
    </row>
    <row r="400" spans="1:25" ht="28.5" customHeight="1">
      <c r="A400" s="25" t="s">
        <v>79</v>
      </c>
      <c r="B400" s="22" t="s">
        <v>90</v>
      </c>
      <c r="C400" s="44" t="s">
        <v>36</v>
      </c>
      <c r="D400" s="44" t="s">
        <v>12</v>
      </c>
      <c r="E400" s="44" t="s">
        <v>282</v>
      </c>
      <c r="F400" s="44">
        <v>300</v>
      </c>
      <c r="G400" s="52">
        <f>G401</f>
        <v>600</v>
      </c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52">
        <f>Y401</f>
        <v>1000</v>
      </c>
    </row>
    <row r="401" spans="1:25" ht="40.5" customHeight="1">
      <c r="A401" s="25" t="s">
        <v>272</v>
      </c>
      <c r="B401" s="22" t="s">
        <v>90</v>
      </c>
      <c r="C401" s="44" t="s">
        <v>36</v>
      </c>
      <c r="D401" s="44" t="s">
        <v>12</v>
      </c>
      <c r="E401" s="44" t="s">
        <v>282</v>
      </c>
      <c r="F401" s="44">
        <v>320</v>
      </c>
      <c r="G401" s="52">
        <v>600</v>
      </c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52">
        <v>1000</v>
      </c>
    </row>
    <row r="402" spans="1:25" ht="14.25" customHeight="1">
      <c r="A402" s="67" t="s">
        <v>56</v>
      </c>
      <c r="B402" s="22" t="s">
        <v>90</v>
      </c>
      <c r="C402" s="44">
        <v>11</v>
      </c>
      <c r="D402" s="58" t="s">
        <v>17</v>
      </c>
      <c r="E402" s="44"/>
      <c r="F402" s="44"/>
      <c r="G402" s="52">
        <f>G403</f>
        <v>0</v>
      </c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52"/>
    </row>
    <row r="403" spans="1:25" ht="15" customHeight="1">
      <c r="A403" s="17" t="s">
        <v>55</v>
      </c>
      <c r="B403" s="22" t="s">
        <v>90</v>
      </c>
      <c r="C403" s="44">
        <v>11</v>
      </c>
      <c r="D403" s="44" t="s">
        <v>3</v>
      </c>
      <c r="E403" s="44"/>
      <c r="F403" s="44"/>
      <c r="G403" s="52">
        <f>G404</f>
        <v>0</v>
      </c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52"/>
    </row>
    <row r="404" spans="1:25" ht="40.5" customHeight="1">
      <c r="A404" s="65" t="s">
        <v>424</v>
      </c>
      <c r="B404" s="22" t="s">
        <v>90</v>
      </c>
      <c r="C404" s="44">
        <v>11</v>
      </c>
      <c r="D404" s="44" t="s">
        <v>3</v>
      </c>
      <c r="E404" s="44"/>
      <c r="F404" s="44"/>
      <c r="G404" s="52">
        <f>G405+G409</f>
        <v>0</v>
      </c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52"/>
    </row>
    <row r="405" spans="1:25" ht="41.25" customHeight="1">
      <c r="A405" s="23" t="s">
        <v>469</v>
      </c>
      <c r="B405" s="22" t="s">
        <v>90</v>
      </c>
      <c r="C405" s="44">
        <v>11</v>
      </c>
      <c r="D405" s="44" t="s">
        <v>3</v>
      </c>
      <c r="E405" s="105" t="s">
        <v>471</v>
      </c>
      <c r="F405" s="44"/>
      <c r="G405" s="52">
        <f>G406</f>
        <v>0</v>
      </c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52"/>
    </row>
    <row r="406" spans="1:25" ht="135.75" customHeight="1">
      <c r="A406" s="23" t="s">
        <v>470</v>
      </c>
      <c r="B406" s="22" t="s">
        <v>90</v>
      </c>
      <c r="C406" s="44">
        <v>11</v>
      </c>
      <c r="D406" s="44" t="s">
        <v>3</v>
      </c>
      <c r="E406" s="105" t="s">
        <v>472</v>
      </c>
      <c r="F406" s="44"/>
      <c r="G406" s="52">
        <f>G407</f>
        <v>0</v>
      </c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52"/>
    </row>
    <row r="407" spans="1:25" ht="27.75" customHeight="1">
      <c r="A407" s="24" t="s">
        <v>327</v>
      </c>
      <c r="B407" s="22" t="s">
        <v>90</v>
      </c>
      <c r="C407" s="44">
        <v>11</v>
      </c>
      <c r="D407" s="44" t="s">
        <v>3</v>
      </c>
      <c r="E407" s="105" t="s">
        <v>472</v>
      </c>
      <c r="F407" s="44">
        <v>200</v>
      </c>
      <c r="G407" s="52">
        <f>G408</f>
        <v>0</v>
      </c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52"/>
    </row>
    <row r="408" spans="1:25" ht="28.5" customHeight="1">
      <c r="A408" s="24" t="s">
        <v>328</v>
      </c>
      <c r="B408" s="22" t="s">
        <v>90</v>
      </c>
      <c r="C408" s="44">
        <v>11</v>
      </c>
      <c r="D408" s="44" t="s">
        <v>3</v>
      </c>
      <c r="E408" s="105" t="s">
        <v>472</v>
      </c>
      <c r="F408" s="44">
        <v>240</v>
      </c>
      <c r="G408" s="52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52"/>
    </row>
    <row r="409" spans="1:25" ht="24.75" customHeight="1" hidden="1">
      <c r="A409" s="23"/>
      <c r="B409" s="22"/>
      <c r="C409" s="44"/>
      <c r="D409" s="44"/>
      <c r="E409" s="105"/>
      <c r="F409" s="44"/>
      <c r="G409" s="52">
        <f>G410</f>
        <v>0</v>
      </c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52"/>
    </row>
    <row r="410" spans="1:25" ht="24.75" customHeight="1" hidden="1">
      <c r="A410" s="23"/>
      <c r="B410" s="22"/>
      <c r="C410" s="44"/>
      <c r="D410" s="44"/>
      <c r="E410" s="105"/>
      <c r="F410" s="44"/>
      <c r="G410" s="52">
        <f>G411</f>
        <v>0</v>
      </c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52"/>
    </row>
    <row r="411" spans="1:25" ht="25.5" customHeight="1" hidden="1">
      <c r="A411" s="24"/>
      <c r="B411" s="22"/>
      <c r="C411" s="44"/>
      <c r="D411" s="44"/>
      <c r="E411" s="105"/>
      <c r="F411" s="105"/>
      <c r="G411" s="52">
        <f>G412</f>
        <v>0</v>
      </c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52"/>
    </row>
    <row r="412" spans="1:25" ht="25.5" customHeight="1" hidden="1">
      <c r="A412" s="24"/>
      <c r="B412" s="22"/>
      <c r="C412" s="44"/>
      <c r="D412" s="44"/>
      <c r="E412" s="105"/>
      <c r="F412" s="105"/>
      <c r="G412" s="52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52"/>
    </row>
    <row r="413" spans="1:25" ht="80.25" customHeight="1">
      <c r="A413" s="59" t="s">
        <v>53</v>
      </c>
      <c r="B413" s="22" t="s">
        <v>34</v>
      </c>
      <c r="C413" s="19"/>
      <c r="D413" s="19"/>
      <c r="E413" s="19"/>
      <c r="F413" s="15"/>
      <c r="G413" s="16">
        <f>G414+G447</f>
        <v>102126</v>
      </c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6">
        <f>Y414+Y447</f>
        <v>102734</v>
      </c>
    </row>
    <row r="414" spans="1:25" ht="12.75">
      <c r="A414" s="17" t="s">
        <v>47</v>
      </c>
      <c r="B414" s="22" t="s">
        <v>34</v>
      </c>
      <c r="C414" s="18" t="s">
        <v>0</v>
      </c>
      <c r="D414" s="18" t="s">
        <v>17</v>
      </c>
      <c r="E414" s="19"/>
      <c r="F414" s="15"/>
      <c r="G414" s="16">
        <f>G415</f>
        <v>31015</v>
      </c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6">
        <f>Y415</f>
        <v>31047</v>
      </c>
    </row>
    <row r="415" spans="1:25" ht="25.5">
      <c r="A415" s="20" t="s">
        <v>25</v>
      </c>
      <c r="B415" s="22" t="s">
        <v>34</v>
      </c>
      <c r="C415" s="26" t="s">
        <v>0</v>
      </c>
      <c r="D415" s="26" t="s">
        <v>57</v>
      </c>
      <c r="E415" s="19"/>
      <c r="F415" s="15"/>
      <c r="G415" s="19">
        <f>G416+G431+G438</f>
        <v>31015</v>
      </c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9">
        <f>Y416+Y431+Y438</f>
        <v>31047</v>
      </c>
    </row>
    <row r="416" spans="1:25" ht="65.25" customHeight="1">
      <c r="A416" s="21" t="s">
        <v>300</v>
      </c>
      <c r="B416" s="22" t="s">
        <v>34</v>
      </c>
      <c r="C416" s="26" t="s">
        <v>0</v>
      </c>
      <c r="D416" s="26" t="s">
        <v>57</v>
      </c>
      <c r="E416" s="19" t="s">
        <v>110</v>
      </c>
      <c r="F416" s="15"/>
      <c r="G416" s="19">
        <f>G417+G427</f>
        <v>15164</v>
      </c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9">
        <f>Y417+Y427</f>
        <v>15182</v>
      </c>
    </row>
    <row r="417" spans="1:25" ht="51" customHeight="1">
      <c r="A417" s="21" t="s">
        <v>121</v>
      </c>
      <c r="B417" s="22" t="s">
        <v>34</v>
      </c>
      <c r="C417" s="26" t="s">
        <v>0</v>
      </c>
      <c r="D417" s="26" t="s">
        <v>57</v>
      </c>
      <c r="E417" s="19" t="s">
        <v>111</v>
      </c>
      <c r="F417" s="15"/>
      <c r="G417" s="19">
        <f>G418</f>
        <v>14953</v>
      </c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9">
        <f>Y418</f>
        <v>14970</v>
      </c>
    </row>
    <row r="418" spans="1:25" ht="63.75">
      <c r="A418" s="27" t="s">
        <v>368</v>
      </c>
      <c r="B418" s="22" t="s">
        <v>34</v>
      </c>
      <c r="C418" s="26" t="s">
        <v>0</v>
      </c>
      <c r="D418" s="26" t="s">
        <v>57</v>
      </c>
      <c r="E418" s="19" t="s">
        <v>112</v>
      </c>
      <c r="F418" s="15"/>
      <c r="G418" s="19">
        <f>G419+G421</f>
        <v>14953</v>
      </c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9">
        <f>Y419+Y421</f>
        <v>14970</v>
      </c>
    </row>
    <row r="419" spans="1:25" ht="89.25">
      <c r="A419" s="24" t="s">
        <v>89</v>
      </c>
      <c r="B419" s="22" t="s">
        <v>34</v>
      </c>
      <c r="C419" s="26" t="s">
        <v>0</v>
      </c>
      <c r="D419" s="26" t="s">
        <v>57</v>
      </c>
      <c r="E419" s="19" t="s">
        <v>112</v>
      </c>
      <c r="F419" s="15">
        <v>100</v>
      </c>
      <c r="G419" s="19">
        <f>G420</f>
        <v>12205</v>
      </c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9">
        <f>Y420</f>
        <v>12205</v>
      </c>
    </row>
    <row r="420" spans="1:25" ht="29.25" customHeight="1">
      <c r="A420" s="24" t="s">
        <v>113</v>
      </c>
      <c r="B420" s="22" t="s">
        <v>34</v>
      </c>
      <c r="C420" s="26" t="s">
        <v>0</v>
      </c>
      <c r="D420" s="26" t="s">
        <v>57</v>
      </c>
      <c r="E420" s="19" t="s">
        <v>112</v>
      </c>
      <c r="F420" s="15">
        <v>110</v>
      </c>
      <c r="G420" s="19">
        <f>9477+2728</f>
        <v>12205</v>
      </c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9">
        <f>9477+2728</f>
        <v>12205</v>
      </c>
    </row>
    <row r="421" spans="1:25" ht="41.25" customHeight="1">
      <c r="A421" s="24" t="s">
        <v>327</v>
      </c>
      <c r="B421" s="22" t="s">
        <v>34</v>
      </c>
      <c r="C421" s="26" t="s">
        <v>0</v>
      </c>
      <c r="D421" s="26" t="s">
        <v>57</v>
      </c>
      <c r="E421" s="19" t="s">
        <v>112</v>
      </c>
      <c r="F421" s="15">
        <v>200</v>
      </c>
      <c r="G421" s="19">
        <f>G422</f>
        <v>2748</v>
      </c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9">
        <f>Y422</f>
        <v>2765</v>
      </c>
    </row>
    <row r="422" spans="1:25" ht="38.25">
      <c r="A422" s="24" t="s">
        <v>328</v>
      </c>
      <c r="B422" s="22" t="s">
        <v>34</v>
      </c>
      <c r="C422" s="26" t="s">
        <v>0</v>
      </c>
      <c r="D422" s="26" t="s">
        <v>57</v>
      </c>
      <c r="E422" s="19" t="s">
        <v>112</v>
      </c>
      <c r="F422" s="15">
        <v>240</v>
      </c>
      <c r="G422" s="19">
        <f>5476-2728</f>
        <v>2748</v>
      </c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9">
        <f>5493-2728</f>
        <v>2765</v>
      </c>
    </row>
    <row r="423" spans="1:25" ht="76.5">
      <c r="A423" s="24" t="s">
        <v>204</v>
      </c>
      <c r="B423" s="22" t="s">
        <v>34</v>
      </c>
      <c r="C423" s="26" t="s">
        <v>0</v>
      </c>
      <c r="D423" s="26" t="s">
        <v>57</v>
      </c>
      <c r="E423" s="19" t="s">
        <v>205</v>
      </c>
      <c r="F423" s="15"/>
      <c r="G423" s="19">
        <f>G424</f>
        <v>0</v>
      </c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9">
        <f>Y424</f>
        <v>0</v>
      </c>
    </row>
    <row r="424" spans="1:25" ht="63.75">
      <c r="A424" s="27" t="s">
        <v>87</v>
      </c>
      <c r="B424" s="22" t="s">
        <v>34</v>
      </c>
      <c r="C424" s="26" t="s">
        <v>0</v>
      </c>
      <c r="D424" s="26" t="s">
        <v>57</v>
      </c>
      <c r="E424" s="19" t="s">
        <v>206</v>
      </c>
      <c r="F424" s="15"/>
      <c r="G424" s="19">
        <f>G425</f>
        <v>0</v>
      </c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9">
        <f>Y425</f>
        <v>0</v>
      </c>
    </row>
    <row r="425" spans="1:25" ht="38.25">
      <c r="A425" s="24" t="s">
        <v>65</v>
      </c>
      <c r="B425" s="22" t="s">
        <v>34</v>
      </c>
      <c r="C425" s="26" t="s">
        <v>0</v>
      </c>
      <c r="D425" s="26" t="s">
        <v>57</v>
      </c>
      <c r="E425" s="19" t="s">
        <v>206</v>
      </c>
      <c r="F425" s="15">
        <v>200</v>
      </c>
      <c r="G425" s="19">
        <f>G426</f>
        <v>0</v>
      </c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9">
        <f>Y426</f>
        <v>0</v>
      </c>
    </row>
    <row r="426" spans="1:25" ht="38.25">
      <c r="A426" s="24" t="s">
        <v>108</v>
      </c>
      <c r="B426" s="22" t="s">
        <v>34</v>
      </c>
      <c r="C426" s="26" t="s">
        <v>0</v>
      </c>
      <c r="D426" s="26" t="s">
        <v>57</v>
      </c>
      <c r="E426" s="19" t="s">
        <v>206</v>
      </c>
      <c r="F426" s="15">
        <v>240</v>
      </c>
      <c r="G426" s="19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9"/>
    </row>
    <row r="427" spans="1:25" ht="89.25">
      <c r="A427" s="48" t="s">
        <v>457</v>
      </c>
      <c r="B427" s="22" t="s">
        <v>34</v>
      </c>
      <c r="C427" s="26" t="s">
        <v>0</v>
      </c>
      <c r="D427" s="26" t="s">
        <v>57</v>
      </c>
      <c r="E427" s="19" t="s">
        <v>225</v>
      </c>
      <c r="F427" s="15"/>
      <c r="G427" s="19">
        <f>G428</f>
        <v>211</v>
      </c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9">
        <f>Y428</f>
        <v>212</v>
      </c>
    </row>
    <row r="428" spans="1:25" ht="85.5" customHeight="1">
      <c r="A428" s="48" t="s">
        <v>458</v>
      </c>
      <c r="B428" s="22" t="s">
        <v>34</v>
      </c>
      <c r="C428" s="26" t="s">
        <v>0</v>
      </c>
      <c r="D428" s="26" t="s">
        <v>57</v>
      </c>
      <c r="E428" s="19" t="s">
        <v>226</v>
      </c>
      <c r="F428" s="15"/>
      <c r="G428" s="19">
        <f>G429</f>
        <v>211</v>
      </c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9">
        <f>Y429</f>
        <v>212</v>
      </c>
    </row>
    <row r="429" spans="1:25" ht="89.25">
      <c r="A429" s="24" t="s">
        <v>89</v>
      </c>
      <c r="B429" s="22" t="s">
        <v>34</v>
      </c>
      <c r="C429" s="26" t="s">
        <v>0</v>
      </c>
      <c r="D429" s="26" t="s">
        <v>57</v>
      </c>
      <c r="E429" s="19" t="s">
        <v>226</v>
      </c>
      <c r="F429" s="15">
        <v>100</v>
      </c>
      <c r="G429" s="19">
        <f>G430</f>
        <v>211</v>
      </c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9">
        <f>Y430</f>
        <v>212</v>
      </c>
    </row>
    <row r="430" spans="1:25" ht="25.5">
      <c r="A430" s="24" t="s">
        <v>113</v>
      </c>
      <c r="B430" s="22" t="s">
        <v>34</v>
      </c>
      <c r="C430" s="26" t="s">
        <v>0</v>
      </c>
      <c r="D430" s="26" t="s">
        <v>57</v>
      </c>
      <c r="E430" s="19" t="s">
        <v>226</v>
      </c>
      <c r="F430" s="15">
        <v>110</v>
      </c>
      <c r="G430" s="19">
        <f>204+7</f>
        <v>211</v>
      </c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9">
        <v>212</v>
      </c>
    </row>
    <row r="431" spans="1:25" ht="38.25">
      <c r="A431" s="21" t="s">
        <v>301</v>
      </c>
      <c r="B431" s="22" t="s">
        <v>34</v>
      </c>
      <c r="C431" s="26" t="s">
        <v>0</v>
      </c>
      <c r="D431" s="26" t="s">
        <v>57</v>
      </c>
      <c r="E431" s="19" t="s">
        <v>114</v>
      </c>
      <c r="F431" s="15"/>
      <c r="G431" s="19">
        <f>G432</f>
        <v>8995</v>
      </c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9">
        <f>Y432</f>
        <v>9008</v>
      </c>
    </row>
    <row r="432" spans="1:25" ht="51">
      <c r="A432" s="21" t="s">
        <v>120</v>
      </c>
      <c r="B432" s="22" t="s">
        <v>34</v>
      </c>
      <c r="C432" s="26" t="s">
        <v>0</v>
      </c>
      <c r="D432" s="26" t="s">
        <v>57</v>
      </c>
      <c r="E432" s="19" t="s">
        <v>115</v>
      </c>
      <c r="F432" s="15"/>
      <c r="G432" s="19">
        <f>G433</f>
        <v>8995</v>
      </c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9">
        <f>Y433</f>
        <v>9008</v>
      </c>
    </row>
    <row r="433" spans="1:25" ht="73.5" customHeight="1">
      <c r="A433" s="27" t="s">
        <v>368</v>
      </c>
      <c r="B433" s="22" t="s">
        <v>34</v>
      </c>
      <c r="C433" s="26" t="s">
        <v>0</v>
      </c>
      <c r="D433" s="26" t="s">
        <v>57</v>
      </c>
      <c r="E433" s="19" t="s">
        <v>116</v>
      </c>
      <c r="F433" s="15"/>
      <c r="G433" s="19">
        <f>G434+G436</f>
        <v>8995</v>
      </c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9">
        <f>Y434+Y436</f>
        <v>9008</v>
      </c>
    </row>
    <row r="434" spans="1:25" ht="89.25">
      <c r="A434" s="24" t="s">
        <v>89</v>
      </c>
      <c r="B434" s="22" t="s">
        <v>34</v>
      </c>
      <c r="C434" s="26" t="s">
        <v>0</v>
      </c>
      <c r="D434" s="26" t="s">
        <v>57</v>
      </c>
      <c r="E434" s="19" t="s">
        <v>117</v>
      </c>
      <c r="F434" s="15">
        <v>100</v>
      </c>
      <c r="G434" s="19">
        <f>G435</f>
        <v>7462</v>
      </c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9">
        <f>Y435</f>
        <v>7462</v>
      </c>
    </row>
    <row r="435" spans="1:25" ht="25.5">
      <c r="A435" s="24" t="s">
        <v>113</v>
      </c>
      <c r="B435" s="22" t="s">
        <v>34</v>
      </c>
      <c r="C435" s="26" t="s">
        <v>0</v>
      </c>
      <c r="D435" s="26" t="s">
        <v>57</v>
      </c>
      <c r="E435" s="19" t="s">
        <v>117</v>
      </c>
      <c r="F435" s="15">
        <v>110</v>
      </c>
      <c r="G435" s="19">
        <v>7462</v>
      </c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9">
        <v>7462</v>
      </c>
    </row>
    <row r="436" spans="1:25" ht="38.25">
      <c r="A436" s="24" t="s">
        <v>327</v>
      </c>
      <c r="B436" s="22" t="s">
        <v>34</v>
      </c>
      <c r="C436" s="26" t="s">
        <v>0</v>
      </c>
      <c r="D436" s="26" t="s">
        <v>57</v>
      </c>
      <c r="E436" s="19" t="s">
        <v>117</v>
      </c>
      <c r="F436" s="15">
        <v>200</v>
      </c>
      <c r="G436" s="19">
        <f>G437</f>
        <v>1533</v>
      </c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9">
        <f>Y437</f>
        <v>1546</v>
      </c>
    </row>
    <row r="437" spans="1:25" ht="38.25">
      <c r="A437" s="24" t="s">
        <v>328</v>
      </c>
      <c r="B437" s="22" t="s">
        <v>34</v>
      </c>
      <c r="C437" s="26" t="s">
        <v>0</v>
      </c>
      <c r="D437" s="26" t="s">
        <v>57</v>
      </c>
      <c r="E437" s="19" t="s">
        <v>117</v>
      </c>
      <c r="F437" s="15">
        <v>240</v>
      </c>
      <c r="G437" s="19">
        <v>1533</v>
      </c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9">
        <v>1546</v>
      </c>
    </row>
    <row r="438" spans="1:25" ht="43.5" customHeight="1">
      <c r="A438" s="21" t="s">
        <v>433</v>
      </c>
      <c r="B438" s="22" t="s">
        <v>34</v>
      </c>
      <c r="C438" s="26" t="s">
        <v>0</v>
      </c>
      <c r="D438" s="26" t="s">
        <v>57</v>
      </c>
      <c r="E438" s="19" t="s">
        <v>118</v>
      </c>
      <c r="F438" s="15"/>
      <c r="G438" s="19">
        <f>G439+G442</f>
        <v>6856</v>
      </c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9">
        <f>Y439+Y442</f>
        <v>6857</v>
      </c>
    </row>
    <row r="439" spans="1:25" ht="38.25">
      <c r="A439" s="48" t="s">
        <v>98</v>
      </c>
      <c r="B439" s="22" t="s">
        <v>34</v>
      </c>
      <c r="C439" s="26" t="s">
        <v>0</v>
      </c>
      <c r="D439" s="26" t="s">
        <v>57</v>
      </c>
      <c r="E439" s="19" t="s">
        <v>119</v>
      </c>
      <c r="F439" s="15"/>
      <c r="G439" s="19">
        <f>G440</f>
        <v>423</v>
      </c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9">
        <f>Y440</f>
        <v>424</v>
      </c>
    </row>
    <row r="440" spans="1:25" ht="89.25">
      <c r="A440" s="24" t="s">
        <v>89</v>
      </c>
      <c r="B440" s="22" t="s">
        <v>34</v>
      </c>
      <c r="C440" s="26" t="s">
        <v>0</v>
      </c>
      <c r="D440" s="26" t="s">
        <v>57</v>
      </c>
      <c r="E440" s="19" t="s">
        <v>119</v>
      </c>
      <c r="F440" s="15">
        <v>100</v>
      </c>
      <c r="G440" s="19">
        <f>G441</f>
        <v>423</v>
      </c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9">
        <f>Y441</f>
        <v>424</v>
      </c>
    </row>
    <row r="441" spans="1:25" ht="25.5">
      <c r="A441" s="24" t="s">
        <v>113</v>
      </c>
      <c r="B441" s="22" t="s">
        <v>34</v>
      </c>
      <c r="C441" s="26" t="s">
        <v>0</v>
      </c>
      <c r="D441" s="26" t="s">
        <v>57</v>
      </c>
      <c r="E441" s="19" t="s">
        <v>119</v>
      </c>
      <c r="F441" s="15">
        <v>110</v>
      </c>
      <c r="G441" s="19">
        <v>423</v>
      </c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9">
        <v>424</v>
      </c>
    </row>
    <row r="442" spans="1:25" ht="25.5">
      <c r="A442" s="27" t="s">
        <v>64</v>
      </c>
      <c r="B442" s="22" t="s">
        <v>34</v>
      </c>
      <c r="C442" s="22" t="s">
        <v>0</v>
      </c>
      <c r="D442" s="22" t="s">
        <v>57</v>
      </c>
      <c r="E442" s="22" t="s">
        <v>107</v>
      </c>
      <c r="F442" s="15"/>
      <c r="G442" s="19">
        <f>G443+G445</f>
        <v>6433</v>
      </c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9">
        <f>Y443+Y445</f>
        <v>6433</v>
      </c>
    </row>
    <row r="443" spans="1:25" ht="89.25">
      <c r="A443" s="24" t="s">
        <v>89</v>
      </c>
      <c r="B443" s="22" t="s">
        <v>34</v>
      </c>
      <c r="C443" s="22" t="s">
        <v>0</v>
      </c>
      <c r="D443" s="22" t="s">
        <v>57</v>
      </c>
      <c r="E443" s="22" t="s">
        <v>107</v>
      </c>
      <c r="F443" s="15">
        <v>100</v>
      </c>
      <c r="G443" s="19">
        <f>G444</f>
        <v>6189</v>
      </c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9">
        <f>Y444</f>
        <v>6189</v>
      </c>
    </row>
    <row r="444" spans="1:25" ht="38.25">
      <c r="A444" s="25" t="s">
        <v>198</v>
      </c>
      <c r="B444" s="22" t="s">
        <v>34</v>
      </c>
      <c r="C444" s="22" t="s">
        <v>0</v>
      </c>
      <c r="D444" s="22" t="s">
        <v>57</v>
      </c>
      <c r="E444" s="22" t="s">
        <v>107</v>
      </c>
      <c r="F444" s="15">
        <v>120</v>
      </c>
      <c r="G444" s="19">
        <v>6189</v>
      </c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9">
        <v>6189</v>
      </c>
    </row>
    <row r="445" spans="1:25" ht="38.25">
      <c r="A445" s="24" t="s">
        <v>327</v>
      </c>
      <c r="B445" s="22" t="s">
        <v>34</v>
      </c>
      <c r="C445" s="22" t="s">
        <v>0</v>
      </c>
      <c r="D445" s="22" t="s">
        <v>57</v>
      </c>
      <c r="E445" s="22" t="s">
        <v>107</v>
      </c>
      <c r="F445" s="15">
        <v>200</v>
      </c>
      <c r="G445" s="19">
        <f>G446</f>
        <v>244</v>
      </c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9">
        <f>Y446</f>
        <v>244</v>
      </c>
    </row>
    <row r="446" spans="1:25" ht="38.25">
      <c r="A446" s="24" t="s">
        <v>328</v>
      </c>
      <c r="B446" s="22" t="s">
        <v>34</v>
      </c>
      <c r="C446" s="22" t="s">
        <v>0</v>
      </c>
      <c r="D446" s="22" t="s">
        <v>57</v>
      </c>
      <c r="E446" s="22" t="s">
        <v>107</v>
      </c>
      <c r="F446" s="15">
        <v>240</v>
      </c>
      <c r="G446" s="19">
        <v>244</v>
      </c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9">
        <v>244</v>
      </c>
    </row>
    <row r="447" spans="1:25" ht="12.75">
      <c r="A447" s="67" t="s">
        <v>49</v>
      </c>
      <c r="B447" s="22" t="s">
        <v>34</v>
      </c>
      <c r="C447" s="44">
        <v>10</v>
      </c>
      <c r="D447" s="44" t="s">
        <v>17</v>
      </c>
      <c r="E447" s="22"/>
      <c r="F447" s="15"/>
      <c r="G447" s="19">
        <f>G449</f>
        <v>71111</v>
      </c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9">
        <f aca="true" t="shared" si="55" ref="Y447:Y452">Y448</f>
        <v>71687</v>
      </c>
    </row>
    <row r="448" spans="1:25" ht="12.75">
      <c r="A448" s="114" t="s">
        <v>39</v>
      </c>
      <c r="B448" s="22" t="s">
        <v>34</v>
      </c>
      <c r="C448" s="115" t="s">
        <v>36</v>
      </c>
      <c r="D448" s="76" t="s">
        <v>2</v>
      </c>
      <c r="E448" s="22"/>
      <c r="F448" s="15"/>
      <c r="G448" s="19">
        <f>G449</f>
        <v>71111</v>
      </c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9">
        <f t="shared" si="55"/>
        <v>71687</v>
      </c>
    </row>
    <row r="449" spans="1:25" ht="38.25">
      <c r="A449" s="116" t="s">
        <v>459</v>
      </c>
      <c r="B449" s="22" t="s">
        <v>34</v>
      </c>
      <c r="C449" s="115" t="s">
        <v>36</v>
      </c>
      <c r="D449" s="76" t="s">
        <v>2</v>
      </c>
      <c r="E449" s="117" t="s">
        <v>462</v>
      </c>
      <c r="F449" s="15"/>
      <c r="G449" s="19">
        <f>G450</f>
        <v>71111</v>
      </c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9">
        <f t="shared" si="55"/>
        <v>71687</v>
      </c>
    </row>
    <row r="450" spans="1:25" ht="76.5">
      <c r="A450" s="102" t="s">
        <v>460</v>
      </c>
      <c r="B450" s="22" t="s">
        <v>34</v>
      </c>
      <c r="C450" s="115" t="s">
        <v>36</v>
      </c>
      <c r="D450" s="76" t="s">
        <v>2</v>
      </c>
      <c r="E450" s="117" t="s">
        <v>463</v>
      </c>
      <c r="F450" s="15"/>
      <c r="G450" s="19">
        <f>G451</f>
        <v>71111</v>
      </c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9">
        <f t="shared" si="55"/>
        <v>71687</v>
      </c>
    </row>
    <row r="451" spans="1:25" ht="76.5">
      <c r="A451" s="102" t="s">
        <v>461</v>
      </c>
      <c r="B451" s="22" t="s">
        <v>34</v>
      </c>
      <c r="C451" s="115" t="s">
        <v>36</v>
      </c>
      <c r="D451" s="76" t="s">
        <v>2</v>
      </c>
      <c r="E451" s="118" t="s">
        <v>464</v>
      </c>
      <c r="F451" s="15"/>
      <c r="G451" s="19">
        <f>G452</f>
        <v>71111</v>
      </c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9">
        <f t="shared" si="55"/>
        <v>71687</v>
      </c>
    </row>
    <row r="452" spans="1:25" ht="25.5">
      <c r="A452" s="82" t="s">
        <v>79</v>
      </c>
      <c r="B452" s="22" t="s">
        <v>34</v>
      </c>
      <c r="C452" s="115" t="s">
        <v>36</v>
      </c>
      <c r="D452" s="76" t="s">
        <v>2</v>
      </c>
      <c r="E452" s="118" t="s">
        <v>464</v>
      </c>
      <c r="F452" s="15">
        <v>300</v>
      </c>
      <c r="G452" s="19">
        <f>G453</f>
        <v>71111</v>
      </c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9">
        <f t="shared" si="55"/>
        <v>71687</v>
      </c>
    </row>
    <row r="453" spans="1:25" ht="38.25">
      <c r="A453" s="84" t="s">
        <v>100</v>
      </c>
      <c r="B453" s="22" t="s">
        <v>34</v>
      </c>
      <c r="C453" s="115" t="s">
        <v>36</v>
      </c>
      <c r="D453" s="76" t="s">
        <v>2</v>
      </c>
      <c r="E453" s="118" t="s">
        <v>464</v>
      </c>
      <c r="F453" s="15">
        <v>320</v>
      </c>
      <c r="G453" s="19">
        <v>71111</v>
      </c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9">
        <v>71687</v>
      </c>
    </row>
    <row r="454" spans="1:25" ht="63">
      <c r="A454" s="59" t="s">
        <v>58</v>
      </c>
      <c r="B454" s="22" t="s">
        <v>13</v>
      </c>
      <c r="C454" s="19"/>
      <c r="D454" s="19"/>
      <c r="E454" s="19" t="s">
        <v>60</v>
      </c>
      <c r="F454" s="15"/>
      <c r="G454" s="119">
        <f>G462+G644+G688+G729+G455</f>
        <v>1555188</v>
      </c>
      <c r="H454" s="119" t="e">
        <f>#REF!+H462+H644+H688+H729+#REF!</f>
        <v>#REF!</v>
      </c>
      <c r="I454" s="119" t="e">
        <f>#REF!+I462+I644+I688+I729+#REF!</f>
        <v>#REF!</v>
      </c>
      <c r="J454" s="119" t="e">
        <f>#REF!+J462+J644+J688+J729+#REF!</f>
        <v>#REF!</v>
      </c>
      <c r="K454" s="119" t="e">
        <f>#REF!+K462+K644+K688+K729+#REF!</f>
        <v>#REF!</v>
      </c>
      <c r="L454" s="119" t="e">
        <f>#REF!+L462+L644+L688+L729+#REF!</f>
        <v>#REF!</v>
      </c>
      <c r="M454" s="119" t="e">
        <f>#REF!+M462+M644+M688+M729+#REF!</f>
        <v>#REF!</v>
      </c>
      <c r="N454" s="119" t="e">
        <f>#REF!+N462+N644+N688+N729+#REF!</f>
        <v>#REF!</v>
      </c>
      <c r="O454" s="119" t="e">
        <f>#REF!+O462+O644+O688+O729+#REF!</f>
        <v>#REF!</v>
      </c>
      <c r="P454" s="119" t="e">
        <f>#REF!+P462+P644+P688+P729+#REF!</f>
        <v>#REF!</v>
      </c>
      <c r="Q454" s="119" t="e">
        <f>#REF!+Q462+Q644+Q688+Q729+#REF!</f>
        <v>#REF!</v>
      </c>
      <c r="R454" s="119" t="e">
        <f>#REF!+R462+R644+R688+R729+#REF!</f>
        <v>#REF!</v>
      </c>
      <c r="S454" s="119" t="e">
        <f>#REF!+S462+S644+S688+S729+#REF!</f>
        <v>#REF!</v>
      </c>
      <c r="T454" s="119" t="e">
        <f>#REF!+T462+T644+T688+T729+#REF!</f>
        <v>#REF!</v>
      </c>
      <c r="U454" s="119" t="e">
        <f>#REF!+U462+U644+U688+U729+#REF!</f>
        <v>#REF!</v>
      </c>
      <c r="V454" s="119" t="e">
        <f>#REF!+V462+V644+V688+V729+#REF!</f>
        <v>#REF!</v>
      </c>
      <c r="W454" s="119" t="e">
        <f>#REF!+W462+W644+W688+W729+#REF!</f>
        <v>#REF!</v>
      </c>
      <c r="X454" s="119" t="e">
        <f>#REF!+X462+X644+X688+X729+#REF!</f>
        <v>#REF!</v>
      </c>
      <c r="Y454" s="119">
        <f>Y462+Y644+Y688+Y729+Y455</f>
        <v>1567975</v>
      </c>
    </row>
    <row r="455" spans="1:25" ht="25.5">
      <c r="A455" s="17" t="s">
        <v>51</v>
      </c>
      <c r="B455" s="22" t="s">
        <v>13</v>
      </c>
      <c r="C455" s="44" t="s">
        <v>28</v>
      </c>
      <c r="D455" s="58" t="s">
        <v>17</v>
      </c>
      <c r="E455" s="22"/>
      <c r="F455" s="15"/>
      <c r="G455" s="19">
        <f aca="true" t="shared" si="56" ref="G455:G460">G456</f>
        <v>143</v>
      </c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9">
        <f aca="true" t="shared" si="57" ref="Y455:Y460">Y456</f>
        <v>143</v>
      </c>
    </row>
    <row r="456" spans="1:25" ht="12.75">
      <c r="A456" s="17" t="s">
        <v>29</v>
      </c>
      <c r="B456" s="22" t="s">
        <v>13</v>
      </c>
      <c r="C456" s="44" t="s">
        <v>28</v>
      </c>
      <c r="D456" s="44" t="s">
        <v>0</v>
      </c>
      <c r="E456" s="22"/>
      <c r="F456" s="15"/>
      <c r="G456" s="19">
        <f t="shared" si="56"/>
        <v>143</v>
      </c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9">
        <f t="shared" si="57"/>
        <v>143</v>
      </c>
    </row>
    <row r="457" spans="1:25" ht="38.25">
      <c r="A457" s="65" t="s">
        <v>507</v>
      </c>
      <c r="B457" s="22" t="s">
        <v>13</v>
      </c>
      <c r="C457" s="44" t="s">
        <v>28</v>
      </c>
      <c r="D457" s="44" t="s">
        <v>0</v>
      </c>
      <c r="E457" s="91" t="s">
        <v>237</v>
      </c>
      <c r="F457" s="15"/>
      <c r="G457" s="19">
        <f t="shared" si="56"/>
        <v>143</v>
      </c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9">
        <f t="shared" si="57"/>
        <v>143</v>
      </c>
    </row>
    <row r="458" spans="1:25" ht="38.25">
      <c r="A458" s="65" t="s">
        <v>508</v>
      </c>
      <c r="B458" s="22" t="s">
        <v>13</v>
      </c>
      <c r="C458" s="44" t="s">
        <v>28</v>
      </c>
      <c r="D458" s="44" t="s">
        <v>0</v>
      </c>
      <c r="E458" s="91" t="s">
        <v>254</v>
      </c>
      <c r="F458" s="15"/>
      <c r="G458" s="19">
        <f t="shared" si="56"/>
        <v>143</v>
      </c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9">
        <f t="shared" si="57"/>
        <v>143</v>
      </c>
    </row>
    <row r="459" spans="1:25" ht="46.5" customHeight="1">
      <c r="A459" s="120" t="s">
        <v>509</v>
      </c>
      <c r="B459" s="22" t="s">
        <v>13</v>
      </c>
      <c r="C459" s="44" t="s">
        <v>28</v>
      </c>
      <c r="D459" s="44" t="s">
        <v>0</v>
      </c>
      <c r="E459" s="121" t="s">
        <v>510</v>
      </c>
      <c r="F459" s="15"/>
      <c r="G459" s="19">
        <f t="shared" si="56"/>
        <v>143</v>
      </c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9">
        <f t="shared" si="57"/>
        <v>143</v>
      </c>
    </row>
    <row r="460" spans="1:25" ht="44.25" customHeight="1">
      <c r="A460" s="70" t="s">
        <v>88</v>
      </c>
      <c r="B460" s="22" t="s">
        <v>13</v>
      </c>
      <c r="C460" s="44" t="s">
        <v>28</v>
      </c>
      <c r="D460" s="44" t="s">
        <v>0</v>
      </c>
      <c r="E460" s="121" t="s">
        <v>510</v>
      </c>
      <c r="F460" s="15">
        <v>600</v>
      </c>
      <c r="G460" s="19">
        <f t="shared" si="56"/>
        <v>143</v>
      </c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9">
        <f t="shared" si="57"/>
        <v>143</v>
      </c>
    </row>
    <row r="461" spans="1:25" ht="22.5" customHeight="1">
      <c r="A461" s="122" t="s">
        <v>126</v>
      </c>
      <c r="B461" s="22" t="s">
        <v>13</v>
      </c>
      <c r="C461" s="44" t="s">
        <v>28</v>
      </c>
      <c r="D461" s="44" t="s">
        <v>0</v>
      </c>
      <c r="E461" s="121" t="s">
        <v>510</v>
      </c>
      <c r="F461" s="15">
        <v>620</v>
      </c>
      <c r="G461" s="19">
        <v>143</v>
      </c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9">
        <v>143</v>
      </c>
    </row>
    <row r="462" spans="1:25" ht="12.75">
      <c r="A462" s="39" t="s">
        <v>52</v>
      </c>
      <c r="B462" s="22" t="s">
        <v>13</v>
      </c>
      <c r="C462" s="18" t="s">
        <v>16</v>
      </c>
      <c r="D462" s="18" t="s">
        <v>17</v>
      </c>
      <c r="E462" s="19"/>
      <c r="F462" s="15"/>
      <c r="G462" s="19">
        <f>G463+G496+G586+G620+G554</f>
        <v>1231351</v>
      </c>
      <c r="H462" s="19" t="e">
        <f>H463+H496+H586+H620+H554</f>
        <v>#REF!</v>
      </c>
      <c r="I462" s="19" t="e">
        <f>I463+I496+I586+I620+I554</f>
        <v>#REF!</v>
      </c>
      <c r="J462" s="19" t="e">
        <f>J463+J496+J586+J620+J554</f>
        <v>#REF!</v>
      </c>
      <c r="K462" s="19" t="e">
        <f>K463+K496+K586+K620+K554</f>
        <v>#REF!</v>
      </c>
      <c r="L462" s="19" t="e">
        <f>L463+L496+L586+L620+L554</f>
        <v>#REF!</v>
      </c>
      <c r="M462" s="19" t="e">
        <f>M463+M496+M586+M620+M554</f>
        <v>#REF!</v>
      </c>
      <c r="N462" s="19" t="e">
        <f>N463+N496+N586+N620+N554</f>
        <v>#REF!</v>
      </c>
      <c r="O462" s="19" t="e">
        <f>O463+O496+O586+O620+O554</f>
        <v>#REF!</v>
      </c>
      <c r="P462" s="19" t="e">
        <f>P463+P496+P586+P620+P554</f>
        <v>#REF!</v>
      </c>
      <c r="Q462" s="19" t="e">
        <f>Q463+Q496+Q586+Q620+Q554</f>
        <v>#REF!</v>
      </c>
      <c r="R462" s="19" t="e">
        <f>R463+R496+R586+R620+R554</f>
        <v>#REF!</v>
      </c>
      <c r="S462" s="19" t="e">
        <f>S463+S496+S586+S620+S554</f>
        <v>#REF!</v>
      </c>
      <c r="T462" s="19" t="e">
        <f>T463+T496+T586+T620+T554</f>
        <v>#REF!</v>
      </c>
      <c r="U462" s="19" t="e">
        <f>U463+U496+U586+U620+U554</f>
        <v>#REF!</v>
      </c>
      <c r="V462" s="19" t="e">
        <f>V463+V496+V586+V620+V554</f>
        <v>#REF!</v>
      </c>
      <c r="W462" s="19" t="e">
        <f>W463+W496+W586+W620+W554</f>
        <v>#REF!</v>
      </c>
      <c r="X462" s="19" t="e">
        <f>X463+X496+X586+X620+X554</f>
        <v>#REF!</v>
      </c>
      <c r="Y462" s="19">
        <f>Y463+Y496+Y586+Y620+Y554</f>
        <v>1240486</v>
      </c>
    </row>
    <row r="463" spans="1:25" ht="12.75">
      <c r="A463" s="39" t="s">
        <v>40</v>
      </c>
      <c r="B463" s="22" t="s">
        <v>13</v>
      </c>
      <c r="C463" s="18" t="s">
        <v>16</v>
      </c>
      <c r="D463" s="18" t="s">
        <v>0</v>
      </c>
      <c r="E463" s="19"/>
      <c r="F463" s="15"/>
      <c r="G463" s="19">
        <f>G464+G491</f>
        <v>405043</v>
      </c>
      <c r="H463" s="19" t="e">
        <f>H464+H491</f>
        <v>#REF!</v>
      </c>
      <c r="I463" s="19" t="e">
        <f>I464+I491</f>
        <v>#REF!</v>
      </c>
      <c r="J463" s="19" t="e">
        <f>J464+J491</f>
        <v>#REF!</v>
      </c>
      <c r="K463" s="19" t="e">
        <f>K464+K491</f>
        <v>#REF!</v>
      </c>
      <c r="L463" s="19" t="e">
        <f>L464+L491</f>
        <v>#REF!</v>
      </c>
      <c r="M463" s="19" t="e">
        <f>M464+M491</f>
        <v>#REF!</v>
      </c>
      <c r="N463" s="19" t="e">
        <f>N464+N491</f>
        <v>#REF!</v>
      </c>
      <c r="O463" s="19" t="e">
        <f>O464+O491</f>
        <v>#REF!</v>
      </c>
      <c r="P463" s="19" t="e">
        <f>P464+P491</f>
        <v>#REF!</v>
      </c>
      <c r="Q463" s="19" t="e">
        <f>Q464+Q491</f>
        <v>#REF!</v>
      </c>
      <c r="R463" s="19" t="e">
        <f>R464+R491</f>
        <v>#REF!</v>
      </c>
      <c r="S463" s="19" t="e">
        <f>S464+S491</f>
        <v>#REF!</v>
      </c>
      <c r="T463" s="19" t="e">
        <f>T464+T491</f>
        <v>#REF!</v>
      </c>
      <c r="U463" s="19" t="e">
        <f>U464+U491</f>
        <v>#REF!</v>
      </c>
      <c r="V463" s="19" t="e">
        <f>V464+V491</f>
        <v>#REF!</v>
      </c>
      <c r="W463" s="19" t="e">
        <f>W464+W491</f>
        <v>#REF!</v>
      </c>
      <c r="X463" s="19" t="e">
        <f>X464+X491</f>
        <v>#REF!</v>
      </c>
      <c r="Y463" s="19">
        <f>Y464+Y491</f>
        <v>406494</v>
      </c>
    </row>
    <row r="464" spans="1:25" ht="42.75" customHeight="1">
      <c r="A464" s="49" t="s">
        <v>302</v>
      </c>
      <c r="B464" s="22" t="s">
        <v>13</v>
      </c>
      <c r="C464" s="18" t="s">
        <v>16</v>
      </c>
      <c r="D464" s="18" t="s">
        <v>0</v>
      </c>
      <c r="E464" s="19" t="s">
        <v>191</v>
      </c>
      <c r="F464" s="15"/>
      <c r="G464" s="19">
        <f>G465+G476+G480+G469+G487</f>
        <v>382966</v>
      </c>
      <c r="H464" s="19" t="e">
        <f>H465+H476+H480+H469+H487+#REF!</f>
        <v>#REF!</v>
      </c>
      <c r="I464" s="19" t="e">
        <f>I465+I476+I480+I469+I487+#REF!</f>
        <v>#REF!</v>
      </c>
      <c r="J464" s="19" t="e">
        <f>J465+J476+J480+J469+J487+#REF!</f>
        <v>#REF!</v>
      </c>
      <c r="K464" s="19" t="e">
        <f>K465+K476+K480+K469+K487+#REF!</f>
        <v>#REF!</v>
      </c>
      <c r="L464" s="19" t="e">
        <f>L465+L476+L480+L469+L487+#REF!</f>
        <v>#REF!</v>
      </c>
      <c r="M464" s="19" t="e">
        <f>M465+M476+M480+M469+M487+#REF!</f>
        <v>#REF!</v>
      </c>
      <c r="N464" s="19" t="e">
        <f>N465+N476+N480+N469+N487+#REF!</f>
        <v>#REF!</v>
      </c>
      <c r="O464" s="19" t="e">
        <f>O465+O476+O480+O469+O487+#REF!</f>
        <v>#REF!</v>
      </c>
      <c r="P464" s="19" t="e">
        <f>P465+P476+P480+P469+P487+#REF!</f>
        <v>#REF!</v>
      </c>
      <c r="Q464" s="19" t="e">
        <f>Q465+Q476+Q480+Q469+Q487+#REF!</f>
        <v>#REF!</v>
      </c>
      <c r="R464" s="19" t="e">
        <f>R465+R476+R480+R469+R487+#REF!</f>
        <v>#REF!</v>
      </c>
      <c r="S464" s="19" t="e">
        <f>S465+S476+S480+S469+S487+#REF!</f>
        <v>#REF!</v>
      </c>
      <c r="T464" s="19" t="e">
        <f>T465+T476+T480+T469+T487+#REF!</f>
        <v>#REF!</v>
      </c>
      <c r="U464" s="19" t="e">
        <f>U465+U476+U480+U469+U487+#REF!</f>
        <v>#REF!</v>
      </c>
      <c r="V464" s="19" t="e">
        <f>V465+V476+V480+V469+V487+#REF!</f>
        <v>#REF!</v>
      </c>
      <c r="W464" s="19" t="e">
        <f>W465+W476+W480+W469+W487+#REF!</f>
        <v>#REF!</v>
      </c>
      <c r="X464" s="19" t="e">
        <f>X465+X476+X480+X469+X487+#REF!</f>
        <v>#REF!</v>
      </c>
      <c r="Y464" s="19">
        <f>Y465+Y476+Y480+Y469+Y487</f>
        <v>384417</v>
      </c>
    </row>
    <row r="465" spans="1:25" ht="51">
      <c r="A465" s="49" t="s">
        <v>284</v>
      </c>
      <c r="B465" s="22" t="s">
        <v>13</v>
      </c>
      <c r="C465" s="18" t="s">
        <v>16</v>
      </c>
      <c r="D465" s="18" t="s">
        <v>0</v>
      </c>
      <c r="E465" s="19" t="s">
        <v>138</v>
      </c>
      <c r="F465" s="15"/>
      <c r="G465" s="19">
        <f>G466</f>
        <v>165793</v>
      </c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9">
        <f>Y466</f>
        <v>166515</v>
      </c>
    </row>
    <row r="466" spans="1:25" ht="51">
      <c r="A466" s="48" t="s">
        <v>356</v>
      </c>
      <c r="B466" s="22" t="s">
        <v>13</v>
      </c>
      <c r="C466" s="18" t="s">
        <v>16</v>
      </c>
      <c r="D466" s="18" t="s">
        <v>0</v>
      </c>
      <c r="E466" s="19" t="s">
        <v>139</v>
      </c>
      <c r="F466" s="15"/>
      <c r="G466" s="19">
        <f>G467</f>
        <v>165793</v>
      </c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9">
        <f>Y467</f>
        <v>166515</v>
      </c>
    </row>
    <row r="467" spans="1:25" ht="39.75" customHeight="1">
      <c r="A467" s="24" t="s">
        <v>88</v>
      </c>
      <c r="B467" s="22" t="s">
        <v>13</v>
      </c>
      <c r="C467" s="18" t="s">
        <v>16</v>
      </c>
      <c r="D467" s="18" t="s">
        <v>0</v>
      </c>
      <c r="E467" s="19" t="s">
        <v>139</v>
      </c>
      <c r="F467" s="15">
        <v>600</v>
      </c>
      <c r="G467" s="19">
        <f>G468</f>
        <v>165793</v>
      </c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9">
        <f>Y468</f>
        <v>166515</v>
      </c>
    </row>
    <row r="468" spans="1:25" ht="20.25" customHeight="1">
      <c r="A468" s="25" t="s">
        <v>126</v>
      </c>
      <c r="B468" s="22" t="s">
        <v>13</v>
      </c>
      <c r="C468" s="18" t="s">
        <v>16</v>
      </c>
      <c r="D468" s="18" t="s">
        <v>0</v>
      </c>
      <c r="E468" s="19" t="s">
        <v>139</v>
      </c>
      <c r="F468" s="15">
        <v>620</v>
      </c>
      <c r="G468" s="19">
        <v>165793</v>
      </c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9">
        <v>166515</v>
      </c>
    </row>
    <row r="469" spans="1:25" ht="80.25" customHeight="1">
      <c r="A469" s="49" t="s">
        <v>416</v>
      </c>
      <c r="B469" s="22" t="s">
        <v>13</v>
      </c>
      <c r="C469" s="18" t="s">
        <v>16</v>
      </c>
      <c r="D469" s="18" t="s">
        <v>0</v>
      </c>
      <c r="E469" s="19" t="s">
        <v>140</v>
      </c>
      <c r="F469" s="15"/>
      <c r="G469" s="19">
        <f>G470+G473</f>
        <v>172014</v>
      </c>
      <c r="H469" s="19">
        <f>H470+H473</f>
        <v>0</v>
      </c>
      <c r="I469" s="19">
        <f>I470+I473</f>
        <v>0</v>
      </c>
      <c r="J469" s="19">
        <f>J470+J473</f>
        <v>0</v>
      </c>
      <c r="K469" s="19">
        <f>K470+K473</f>
        <v>0</v>
      </c>
      <c r="L469" s="19">
        <f>L470+L473</f>
        <v>0</v>
      </c>
      <c r="M469" s="19">
        <f>M470+M473</f>
        <v>0</v>
      </c>
      <c r="N469" s="19">
        <f>N470+N473</f>
        <v>0</v>
      </c>
      <c r="O469" s="19">
        <f>O470+O473</f>
        <v>0</v>
      </c>
      <c r="P469" s="19">
        <f>P470+P473</f>
        <v>0</v>
      </c>
      <c r="Q469" s="19">
        <f>Q470+Q473</f>
        <v>0</v>
      </c>
      <c r="R469" s="19">
        <f>R470+R473</f>
        <v>0</v>
      </c>
      <c r="S469" s="19">
        <f>S470+S473</f>
        <v>0</v>
      </c>
      <c r="T469" s="19">
        <f>T470+T473</f>
        <v>0</v>
      </c>
      <c r="U469" s="19">
        <f>U470+U473</f>
        <v>0</v>
      </c>
      <c r="V469" s="19">
        <f>V470+V473</f>
        <v>0</v>
      </c>
      <c r="W469" s="19">
        <f>W470+W473</f>
        <v>0</v>
      </c>
      <c r="X469" s="19">
        <f>X470+X473</f>
        <v>0</v>
      </c>
      <c r="Y469" s="19">
        <f>Y470+Y473</f>
        <v>172743</v>
      </c>
    </row>
    <row r="470" spans="1:25" ht="96" customHeight="1">
      <c r="A470" s="65" t="s">
        <v>357</v>
      </c>
      <c r="B470" s="22" t="s">
        <v>13</v>
      </c>
      <c r="C470" s="18" t="s">
        <v>16</v>
      </c>
      <c r="D470" s="18" t="s">
        <v>0</v>
      </c>
      <c r="E470" s="19" t="s">
        <v>203</v>
      </c>
      <c r="F470" s="15"/>
      <c r="G470" s="19">
        <f>G471</f>
        <v>172014</v>
      </c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9">
        <f>Y471</f>
        <v>172743</v>
      </c>
    </row>
    <row r="471" spans="1:25" ht="40.5" customHeight="1">
      <c r="A471" s="24" t="s">
        <v>88</v>
      </c>
      <c r="B471" s="22" t="s">
        <v>13</v>
      </c>
      <c r="C471" s="18" t="s">
        <v>16</v>
      </c>
      <c r="D471" s="18" t="s">
        <v>0</v>
      </c>
      <c r="E471" s="19" t="s">
        <v>203</v>
      </c>
      <c r="F471" s="15">
        <v>600</v>
      </c>
      <c r="G471" s="19">
        <f>G472</f>
        <v>172014</v>
      </c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9">
        <f>Y472</f>
        <v>172743</v>
      </c>
    </row>
    <row r="472" spans="1:25" ht="12.75">
      <c r="A472" s="25" t="s">
        <v>126</v>
      </c>
      <c r="B472" s="22" t="s">
        <v>13</v>
      </c>
      <c r="C472" s="18" t="s">
        <v>16</v>
      </c>
      <c r="D472" s="18" t="s">
        <v>0</v>
      </c>
      <c r="E472" s="19" t="s">
        <v>203</v>
      </c>
      <c r="F472" s="15">
        <v>620</v>
      </c>
      <c r="G472" s="19">
        <v>172014</v>
      </c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9">
        <v>172743</v>
      </c>
    </row>
    <row r="473" spans="1:25" ht="38.25">
      <c r="A473" s="49" t="s">
        <v>516</v>
      </c>
      <c r="B473" s="22" t="s">
        <v>13</v>
      </c>
      <c r="C473" s="18" t="s">
        <v>16</v>
      </c>
      <c r="D473" s="18" t="s">
        <v>0</v>
      </c>
      <c r="E473" s="19" t="s">
        <v>517</v>
      </c>
      <c r="F473" s="15"/>
      <c r="G473" s="19">
        <f>G474</f>
        <v>0</v>
      </c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9">
        <f>Y474</f>
        <v>0</v>
      </c>
    </row>
    <row r="474" spans="1:25" ht="46.5" customHeight="1">
      <c r="A474" s="24" t="s">
        <v>88</v>
      </c>
      <c r="B474" s="22" t="s">
        <v>13</v>
      </c>
      <c r="C474" s="18" t="s">
        <v>16</v>
      </c>
      <c r="D474" s="18" t="s">
        <v>0</v>
      </c>
      <c r="E474" s="19" t="s">
        <v>517</v>
      </c>
      <c r="F474" s="15">
        <v>600</v>
      </c>
      <c r="G474" s="19">
        <f>G475</f>
        <v>0</v>
      </c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9">
        <f>Y475</f>
        <v>0</v>
      </c>
    </row>
    <row r="475" spans="1:25" ht="12.75">
      <c r="A475" s="25" t="s">
        <v>126</v>
      </c>
      <c r="B475" s="22" t="s">
        <v>13</v>
      </c>
      <c r="C475" s="18" t="s">
        <v>16</v>
      </c>
      <c r="D475" s="18" t="s">
        <v>0</v>
      </c>
      <c r="E475" s="19" t="s">
        <v>517</v>
      </c>
      <c r="F475" s="15">
        <v>620</v>
      </c>
      <c r="G475" s="19">
        <v>0</v>
      </c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9">
        <v>0</v>
      </c>
    </row>
    <row r="476" spans="1:25" ht="51">
      <c r="A476" s="49" t="s">
        <v>285</v>
      </c>
      <c r="B476" s="58" t="s">
        <v>13</v>
      </c>
      <c r="C476" s="58" t="s">
        <v>16</v>
      </c>
      <c r="D476" s="58" t="s">
        <v>0</v>
      </c>
      <c r="E476" s="58" t="s">
        <v>143</v>
      </c>
      <c r="F476" s="123"/>
      <c r="G476" s="19">
        <f>G477</f>
        <v>7456</v>
      </c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9">
        <f>Y477</f>
        <v>7456</v>
      </c>
    </row>
    <row r="477" spans="1:25" ht="63.75">
      <c r="A477" s="49" t="s">
        <v>358</v>
      </c>
      <c r="B477" s="58" t="s">
        <v>13</v>
      </c>
      <c r="C477" s="58" t="s">
        <v>16</v>
      </c>
      <c r="D477" s="58" t="s">
        <v>0</v>
      </c>
      <c r="E477" s="58" t="s">
        <v>144</v>
      </c>
      <c r="F477" s="123"/>
      <c r="G477" s="19">
        <f>G478</f>
        <v>7456</v>
      </c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9">
        <f>Y478</f>
        <v>7456</v>
      </c>
    </row>
    <row r="478" spans="1:25" ht="42.75" customHeight="1">
      <c r="A478" s="25" t="s">
        <v>88</v>
      </c>
      <c r="B478" s="58" t="s">
        <v>13</v>
      </c>
      <c r="C478" s="58" t="s">
        <v>16</v>
      </c>
      <c r="D478" s="58" t="s">
        <v>0</v>
      </c>
      <c r="E478" s="58" t="s">
        <v>144</v>
      </c>
      <c r="F478" s="123">
        <v>600</v>
      </c>
      <c r="G478" s="19">
        <f>G479</f>
        <v>7456</v>
      </c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9">
        <f>Y479</f>
        <v>7456</v>
      </c>
    </row>
    <row r="479" spans="1:25" ht="12.75">
      <c r="A479" s="25" t="s">
        <v>126</v>
      </c>
      <c r="B479" s="58" t="s">
        <v>13</v>
      </c>
      <c r="C479" s="58" t="s">
        <v>16</v>
      </c>
      <c r="D479" s="58" t="s">
        <v>0</v>
      </c>
      <c r="E479" s="58" t="s">
        <v>144</v>
      </c>
      <c r="F479" s="123">
        <v>620</v>
      </c>
      <c r="G479" s="19">
        <v>7456</v>
      </c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9">
        <v>7456</v>
      </c>
    </row>
    <row r="480" spans="1:25" ht="56.25" customHeight="1">
      <c r="A480" s="49" t="s">
        <v>359</v>
      </c>
      <c r="B480" s="58" t="s">
        <v>13</v>
      </c>
      <c r="C480" s="58" t="s">
        <v>16</v>
      </c>
      <c r="D480" s="58" t="s">
        <v>0</v>
      </c>
      <c r="E480" s="58" t="s">
        <v>145</v>
      </c>
      <c r="F480" s="123"/>
      <c r="G480" s="19">
        <f>G481</f>
        <v>36500</v>
      </c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9">
        <f>Y481+Y484</f>
        <v>36500</v>
      </c>
    </row>
    <row r="481" spans="1:25" ht="63.75">
      <c r="A481" s="23" t="s">
        <v>358</v>
      </c>
      <c r="B481" s="22" t="s">
        <v>13</v>
      </c>
      <c r="C481" s="18" t="s">
        <v>16</v>
      </c>
      <c r="D481" s="18" t="s">
        <v>0</v>
      </c>
      <c r="E481" s="19" t="s">
        <v>146</v>
      </c>
      <c r="F481" s="15"/>
      <c r="G481" s="19">
        <f>G482</f>
        <v>36500</v>
      </c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9">
        <f>Y482</f>
        <v>36500</v>
      </c>
    </row>
    <row r="482" spans="1:25" ht="41.25" customHeight="1">
      <c r="A482" s="24" t="s">
        <v>88</v>
      </c>
      <c r="B482" s="22" t="s">
        <v>13</v>
      </c>
      <c r="C482" s="18" t="s">
        <v>16</v>
      </c>
      <c r="D482" s="18" t="s">
        <v>0</v>
      </c>
      <c r="E482" s="19" t="s">
        <v>146</v>
      </c>
      <c r="F482" s="15">
        <v>600</v>
      </c>
      <c r="G482" s="19">
        <f>G483</f>
        <v>36500</v>
      </c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9">
        <f>Y483</f>
        <v>36500</v>
      </c>
    </row>
    <row r="483" spans="1:25" ht="12.75">
      <c r="A483" s="25" t="s">
        <v>126</v>
      </c>
      <c r="B483" s="22" t="s">
        <v>13</v>
      </c>
      <c r="C483" s="18" t="s">
        <v>16</v>
      </c>
      <c r="D483" s="18" t="s">
        <v>0</v>
      </c>
      <c r="E483" s="19" t="s">
        <v>146</v>
      </c>
      <c r="F483" s="15">
        <v>620</v>
      </c>
      <c r="G483" s="19">
        <f>32500+4000</f>
        <v>36500</v>
      </c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9">
        <f>32500+4000</f>
        <v>36500</v>
      </c>
    </row>
    <row r="484" spans="1:25" ht="38.25">
      <c r="A484" s="49" t="s">
        <v>516</v>
      </c>
      <c r="B484" s="22" t="s">
        <v>13</v>
      </c>
      <c r="C484" s="18" t="s">
        <v>16</v>
      </c>
      <c r="D484" s="18" t="s">
        <v>0</v>
      </c>
      <c r="E484" s="19" t="s">
        <v>518</v>
      </c>
      <c r="F484" s="15"/>
      <c r="G484" s="19">
        <f>G485</f>
        <v>0</v>
      </c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9">
        <f>Y485</f>
        <v>0</v>
      </c>
    </row>
    <row r="485" spans="1:25" ht="42.75" customHeight="1">
      <c r="A485" s="24" t="s">
        <v>88</v>
      </c>
      <c r="B485" s="22" t="s">
        <v>13</v>
      </c>
      <c r="C485" s="18" t="s">
        <v>16</v>
      </c>
      <c r="D485" s="18" t="s">
        <v>0</v>
      </c>
      <c r="E485" s="19" t="s">
        <v>518</v>
      </c>
      <c r="F485" s="15">
        <v>600</v>
      </c>
      <c r="G485" s="19">
        <f>G486</f>
        <v>0</v>
      </c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9">
        <f>Y486</f>
        <v>0</v>
      </c>
    </row>
    <row r="486" spans="1:25" ht="12.75">
      <c r="A486" s="25" t="s">
        <v>126</v>
      </c>
      <c r="B486" s="22" t="s">
        <v>13</v>
      </c>
      <c r="C486" s="18" t="s">
        <v>16</v>
      </c>
      <c r="D486" s="18" t="s">
        <v>0</v>
      </c>
      <c r="E486" s="19" t="s">
        <v>518</v>
      </c>
      <c r="F486" s="15">
        <v>620</v>
      </c>
      <c r="G486" s="19">
        <v>0</v>
      </c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9">
        <v>0</v>
      </c>
    </row>
    <row r="487" spans="1:25" ht="38.25">
      <c r="A487" s="124" t="s">
        <v>330</v>
      </c>
      <c r="B487" s="111" t="s">
        <v>13</v>
      </c>
      <c r="C487" s="125" t="s">
        <v>16</v>
      </c>
      <c r="D487" s="125" t="s">
        <v>0</v>
      </c>
      <c r="E487" s="77" t="s">
        <v>333</v>
      </c>
      <c r="F487" s="77" t="s">
        <v>334</v>
      </c>
      <c r="G487" s="19">
        <f>G488</f>
        <v>1203</v>
      </c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9">
        <f>Y488</f>
        <v>1203</v>
      </c>
    </row>
    <row r="488" spans="1:25" ht="38.25">
      <c r="A488" s="120" t="s">
        <v>331</v>
      </c>
      <c r="B488" s="112" t="s">
        <v>13</v>
      </c>
      <c r="C488" s="126" t="s">
        <v>16</v>
      </c>
      <c r="D488" s="126" t="s">
        <v>0</v>
      </c>
      <c r="E488" s="83" t="s">
        <v>335</v>
      </c>
      <c r="F488" s="83"/>
      <c r="G488" s="19">
        <f>G489</f>
        <v>1203</v>
      </c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9">
        <f>Y489</f>
        <v>1203</v>
      </c>
    </row>
    <row r="489" spans="1:25" ht="38.25" customHeight="1">
      <c r="A489" s="122" t="s">
        <v>88</v>
      </c>
      <c r="B489" s="112" t="s">
        <v>13</v>
      </c>
      <c r="C489" s="126" t="s">
        <v>16</v>
      </c>
      <c r="D489" s="126" t="s">
        <v>0</v>
      </c>
      <c r="E489" s="83" t="s">
        <v>335</v>
      </c>
      <c r="F489" s="83" t="s">
        <v>73</v>
      </c>
      <c r="G489" s="19">
        <f>G490</f>
        <v>1203</v>
      </c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9">
        <f>Y490</f>
        <v>1203</v>
      </c>
    </row>
    <row r="490" spans="1:25" ht="40.5" customHeight="1">
      <c r="A490" s="127" t="s">
        <v>332</v>
      </c>
      <c r="B490" s="113" t="s">
        <v>13</v>
      </c>
      <c r="C490" s="128" t="s">
        <v>16</v>
      </c>
      <c r="D490" s="128" t="s">
        <v>0</v>
      </c>
      <c r="E490" s="81" t="s">
        <v>335</v>
      </c>
      <c r="F490" s="81" t="s">
        <v>162</v>
      </c>
      <c r="G490" s="129">
        <v>1203</v>
      </c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29">
        <v>1203</v>
      </c>
    </row>
    <row r="491" spans="1:25" ht="93" customHeight="1">
      <c r="A491" s="49" t="s">
        <v>544</v>
      </c>
      <c r="B491" s="113" t="s">
        <v>13</v>
      </c>
      <c r="C491" s="128" t="s">
        <v>16</v>
      </c>
      <c r="D491" s="128" t="s">
        <v>0</v>
      </c>
      <c r="E491" s="58" t="s">
        <v>504</v>
      </c>
      <c r="F491" s="58"/>
      <c r="G491" s="19">
        <f>G492</f>
        <v>22077</v>
      </c>
      <c r="H491" s="19">
        <f aca="true" t="shared" si="58" ref="H491:Y494">H492</f>
        <v>0</v>
      </c>
      <c r="I491" s="19">
        <f t="shared" si="58"/>
        <v>0</v>
      </c>
      <c r="J491" s="19">
        <f t="shared" si="58"/>
        <v>0</v>
      </c>
      <c r="K491" s="19">
        <f t="shared" si="58"/>
        <v>0</v>
      </c>
      <c r="L491" s="19">
        <f t="shared" si="58"/>
        <v>0</v>
      </c>
      <c r="M491" s="19">
        <f t="shared" si="58"/>
        <v>0</v>
      </c>
      <c r="N491" s="19">
        <f t="shared" si="58"/>
        <v>0</v>
      </c>
      <c r="O491" s="19">
        <f t="shared" si="58"/>
        <v>0</v>
      </c>
      <c r="P491" s="19">
        <f t="shared" si="58"/>
        <v>0</v>
      </c>
      <c r="Q491" s="19">
        <f t="shared" si="58"/>
        <v>0</v>
      </c>
      <c r="R491" s="19">
        <f t="shared" si="58"/>
        <v>0</v>
      </c>
      <c r="S491" s="19">
        <f t="shared" si="58"/>
        <v>0</v>
      </c>
      <c r="T491" s="19">
        <f t="shared" si="58"/>
        <v>0</v>
      </c>
      <c r="U491" s="19">
        <f t="shared" si="58"/>
        <v>0</v>
      </c>
      <c r="V491" s="19">
        <f t="shared" si="58"/>
        <v>0</v>
      </c>
      <c r="W491" s="19">
        <f t="shared" si="58"/>
        <v>0</v>
      </c>
      <c r="X491" s="19">
        <f t="shared" si="58"/>
        <v>0</v>
      </c>
      <c r="Y491" s="19">
        <f t="shared" si="58"/>
        <v>22077</v>
      </c>
    </row>
    <row r="492" spans="1:25" ht="40.5" customHeight="1">
      <c r="A492" s="49" t="s">
        <v>502</v>
      </c>
      <c r="B492" s="113" t="s">
        <v>13</v>
      </c>
      <c r="C492" s="128" t="s">
        <v>16</v>
      </c>
      <c r="D492" s="128" t="s">
        <v>0</v>
      </c>
      <c r="E492" s="58" t="s">
        <v>505</v>
      </c>
      <c r="F492" s="58"/>
      <c r="G492" s="19">
        <f>G493</f>
        <v>22077</v>
      </c>
      <c r="H492" s="19">
        <f t="shared" si="58"/>
        <v>0</v>
      </c>
      <c r="I492" s="19">
        <f t="shared" si="58"/>
        <v>0</v>
      </c>
      <c r="J492" s="19">
        <f t="shared" si="58"/>
        <v>0</v>
      </c>
      <c r="K492" s="19">
        <f t="shared" si="58"/>
        <v>0</v>
      </c>
      <c r="L492" s="19">
        <f t="shared" si="58"/>
        <v>0</v>
      </c>
      <c r="M492" s="19">
        <f t="shared" si="58"/>
        <v>0</v>
      </c>
      <c r="N492" s="19">
        <f t="shared" si="58"/>
        <v>0</v>
      </c>
      <c r="O492" s="19">
        <f t="shared" si="58"/>
        <v>0</v>
      </c>
      <c r="P492" s="19">
        <f t="shared" si="58"/>
        <v>0</v>
      </c>
      <c r="Q492" s="19">
        <f t="shared" si="58"/>
        <v>0</v>
      </c>
      <c r="R492" s="19">
        <f t="shared" si="58"/>
        <v>0</v>
      </c>
      <c r="S492" s="19">
        <f t="shared" si="58"/>
        <v>0</v>
      </c>
      <c r="T492" s="19">
        <f t="shared" si="58"/>
        <v>0</v>
      </c>
      <c r="U492" s="19">
        <f t="shared" si="58"/>
        <v>0</v>
      </c>
      <c r="V492" s="19">
        <f t="shared" si="58"/>
        <v>0</v>
      </c>
      <c r="W492" s="19">
        <f t="shared" si="58"/>
        <v>0</v>
      </c>
      <c r="X492" s="19">
        <f t="shared" si="58"/>
        <v>0</v>
      </c>
      <c r="Y492" s="19">
        <f t="shared" si="58"/>
        <v>22077</v>
      </c>
    </row>
    <row r="493" spans="1:25" ht="40.5" customHeight="1">
      <c r="A493" s="49" t="s">
        <v>503</v>
      </c>
      <c r="B493" s="113" t="s">
        <v>13</v>
      </c>
      <c r="C493" s="128" t="s">
        <v>16</v>
      </c>
      <c r="D493" s="128" t="s">
        <v>0</v>
      </c>
      <c r="E493" s="58" t="s">
        <v>506</v>
      </c>
      <c r="F493" s="58"/>
      <c r="G493" s="19">
        <f>G494</f>
        <v>22077</v>
      </c>
      <c r="H493" s="19">
        <f t="shared" si="58"/>
        <v>0</v>
      </c>
      <c r="I493" s="19">
        <f t="shared" si="58"/>
        <v>0</v>
      </c>
      <c r="J493" s="19">
        <f t="shared" si="58"/>
        <v>0</v>
      </c>
      <c r="K493" s="19">
        <f t="shared" si="58"/>
        <v>0</v>
      </c>
      <c r="L493" s="19">
        <f t="shared" si="58"/>
        <v>0</v>
      </c>
      <c r="M493" s="19">
        <f t="shared" si="58"/>
        <v>0</v>
      </c>
      <c r="N493" s="19">
        <f t="shared" si="58"/>
        <v>0</v>
      </c>
      <c r="O493" s="19">
        <f t="shared" si="58"/>
        <v>0</v>
      </c>
      <c r="P493" s="19">
        <f t="shared" si="58"/>
        <v>0</v>
      </c>
      <c r="Q493" s="19">
        <f t="shared" si="58"/>
        <v>0</v>
      </c>
      <c r="R493" s="19">
        <f t="shared" si="58"/>
        <v>0</v>
      </c>
      <c r="S493" s="19">
        <f t="shared" si="58"/>
        <v>0</v>
      </c>
      <c r="T493" s="19">
        <f t="shared" si="58"/>
        <v>0</v>
      </c>
      <c r="U493" s="19">
        <f t="shared" si="58"/>
        <v>0</v>
      </c>
      <c r="V493" s="19">
        <f t="shared" si="58"/>
        <v>0</v>
      </c>
      <c r="W493" s="19">
        <f t="shared" si="58"/>
        <v>0</v>
      </c>
      <c r="X493" s="19">
        <f t="shared" si="58"/>
        <v>0</v>
      </c>
      <c r="Y493" s="19">
        <f t="shared" si="58"/>
        <v>22077</v>
      </c>
    </row>
    <row r="494" spans="1:25" ht="40.5" customHeight="1">
      <c r="A494" s="122" t="s">
        <v>88</v>
      </c>
      <c r="B494" s="113" t="s">
        <v>13</v>
      </c>
      <c r="C494" s="128" t="s">
        <v>16</v>
      </c>
      <c r="D494" s="128" t="s">
        <v>0</v>
      </c>
      <c r="E494" s="58" t="s">
        <v>506</v>
      </c>
      <c r="F494" s="58" t="s">
        <v>73</v>
      </c>
      <c r="G494" s="19">
        <f>G495</f>
        <v>22077</v>
      </c>
      <c r="H494" s="19">
        <f t="shared" si="58"/>
        <v>0</v>
      </c>
      <c r="I494" s="19">
        <f t="shared" si="58"/>
        <v>0</v>
      </c>
      <c r="J494" s="19">
        <f t="shared" si="58"/>
        <v>0</v>
      </c>
      <c r="K494" s="19">
        <f t="shared" si="58"/>
        <v>0</v>
      </c>
      <c r="L494" s="19">
        <f t="shared" si="58"/>
        <v>0</v>
      </c>
      <c r="M494" s="19">
        <f t="shared" si="58"/>
        <v>0</v>
      </c>
      <c r="N494" s="19">
        <f t="shared" si="58"/>
        <v>0</v>
      </c>
      <c r="O494" s="19">
        <f t="shared" si="58"/>
        <v>0</v>
      </c>
      <c r="P494" s="19">
        <f t="shared" si="58"/>
        <v>0</v>
      </c>
      <c r="Q494" s="19">
        <f t="shared" si="58"/>
        <v>0</v>
      </c>
      <c r="R494" s="19">
        <f t="shared" si="58"/>
        <v>0</v>
      </c>
      <c r="S494" s="19">
        <f t="shared" si="58"/>
        <v>0</v>
      </c>
      <c r="T494" s="19">
        <f t="shared" si="58"/>
        <v>0</v>
      </c>
      <c r="U494" s="19">
        <f t="shared" si="58"/>
        <v>0</v>
      </c>
      <c r="V494" s="19">
        <f t="shared" si="58"/>
        <v>0</v>
      </c>
      <c r="W494" s="19">
        <f t="shared" si="58"/>
        <v>0</v>
      </c>
      <c r="X494" s="19">
        <f t="shared" si="58"/>
        <v>0</v>
      </c>
      <c r="Y494" s="19">
        <f t="shared" si="58"/>
        <v>22077</v>
      </c>
    </row>
    <row r="495" spans="1:25" ht="40.5" customHeight="1">
      <c r="A495" s="127" t="s">
        <v>332</v>
      </c>
      <c r="B495" s="113" t="s">
        <v>13</v>
      </c>
      <c r="C495" s="128" t="s">
        <v>16</v>
      </c>
      <c r="D495" s="128" t="s">
        <v>0</v>
      </c>
      <c r="E495" s="58" t="s">
        <v>506</v>
      </c>
      <c r="F495" s="58" t="s">
        <v>174</v>
      </c>
      <c r="G495" s="19">
        <v>22077</v>
      </c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  <c r="Y495" s="19">
        <v>22077</v>
      </c>
    </row>
    <row r="496" spans="1:25" ht="12.75">
      <c r="A496" s="39" t="s">
        <v>18</v>
      </c>
      <c r="B496" s="22" t="s">
        <v>13</v>
      </c>
      <c r="C496" s="18" t="s">
        <v>16</v>
      </c>
      <c r="D496" s="18" t="s">
        <v>3</v>
      </c>
      <c r="E496" s="19"/>
      <c r="F496" s="15"/>
      <c r="G496" s="130">
        <f>G497+G544+G549</f>
        <v>698632</v>
      </c>
      <c r="H496" s="130" t="e">
        <f>H497+H544+H549</f>
        <v>#REF!</v>
      </c>
      <c r="I496" s="130" t="e">
        <f>I497+I544+I549</f>
        <v>#REF!</v>
      </c>
      <c r="J496" s="130" t="e">
        <f>J497+J544+J549</f>
        <v>#REF!</v>
      </c>
      <c r="K496" s="130" t="e">
        <f>K497+K544+K549</f>
        <v>#REF!</v>
      </c>
      <c r="L496" s="130" t="e">
        <f>L497+L544+L549</f>
        <v>#REF!</v>
      </c>
      <c r="M496" s="130" t="e">
        <f>M497+M544+M549</f>
        <v>#REF!</v>
      </c>
      <c r="N496" s="130" t="e">
        <f>N497+N544+N549</f>
        <v>#REF!</v>
      </c>
      <c r="O496" s="130" t="e">
        <f>O497+O544+O549</f>
        <v>#REF!</v>
      </c>
      <c r="P496" s="130" t="e">
        <f>P497+P544+P549</f>
        <v>#REF!</v>
      </c>
      <c r="Q496" s="130" t="e">
        <f>Q497+Q544+Q549</f>
        <v>#REF!</v>
      </c>
      <c r="R496" s="130" t="e">
        <f>R497+R544+R549</f>
        <v>#REF!</v>
      </c>
      <c r="S496" s="130" t="e">
        <f>S497+S544+S549</f>
        <v>#REF!</v>
      </c>
      <c r="T496" s="130" t="e">
        <f>T497+T544+T549</f>
        <v>#REF!</v>
      </c>
      <c r="U496" s="130" t="e">
        <f>U497+U544+U549</f>
        <v>#REF!</v>
      </c>
      <c r="V496" s="130" t="e">
        <f>V497+V544+V549</f>
        <v>#REF!</v>
      </c>
      <c r="W496" s="130" t="e">
        <f>W497+W544+W549</f>
        <v>#REF!</v>
      </c>
      <c r="X496" s="130" t="e">
        <f>X497+X544+X549</f>
        <v>#REF!</v>
      </c>
      <c r="Y496" s="130">
        <f>Y497+Y544+Y549</f>
        <v>704025</v>
      </c>
    </row>
    <row r="497" spans="1:25" ht="38.25">
      <c r="A497" s="49" t="s">
        <v>369</v>
      </c>
      <c r="B497" s="22" t="s">
        <v>13</v>
      </c>
      <c r="C497" s="18" t="s">
        <v>16</v>
      </c>
      <c r="D497" s="18" t="s">
        <v>3</v>
      </c>
      <c r="E497" s="19" t="s">
        <v>191</v>
      </c>
      <c r="F497" s="15"/>
      <c r="G497" s="19">
        <f>G498+G525+G510+G529+G533+G537+G502+G514+G506</f>
        <v>675580</v>
      </c>
      <c r="H497" s="19" t="e">
        <f>H498+H525+#REF!+H510+H529+H533+H537+H502+H514+H506</f>
        <v>#REF!</v>
      </c>
      <c r="I497" s="19" t="e">
        <f>I498+I525+#REF!+I510+I529+I533+I537+I502+I514+I506</f>
        <v>#REF!</v>
      </c>
      <c r="J497" s="19" t="e">
        <f>J498+J525+#REF!+J510+J529+J533+J537+J502+J514+J506</f>
        <v>#REF!</v>
      </c>
      <c r="K497" s="19" t="e">
        <f>K498+K525+#REF!+K510+K529+K533+K537+K502+K514+K506</f>
        <v>#REF!</v>
      </c>
      <c r="L497" s="19" t="e">
        <f>L498+L525+#REF!+L510+L529+L533+L537+L502+L514+L506</f>
        <v>#REF!</v>
      </c>
      <c r="M497" s="19" t="e">
        <f>M498+M525+#REF!+M510+M529+M533+M537+M502+M514+M506</f>
        <v>#REF!</v>
      </c>
      <c r="N497" s="19" t="e">
        <f>N498+N525+#REF!+N510+N529+N533+N537+N502+N514+N506</f>
        <v>#REF!</v>
      </c>
      <c r="O497" s="19" t="e">
        <f>O498+O525+#REF!+O510+O529+O533+O537+O502+O514+O506</f>
        <v>#REF!</v>
      </c>
      <c r="P497" s="19" t="e">
        <f>P498+P525+#REF!+P510+P529+P533+P537+P502+P514+P506</f>
        <v>#REF!</v>
      </c>
      <c r="Q497" s="19" t="e">
        <f>Q498+Q525+#REF!+Q510+Q529+Q533+Q537+Q502+Q514+Q506</f>
        <v>#REF!</v>
      </c>
      <c r="R497" s="19" t="e">
        <f>R498+R525+#REF!+R510+R529+R533+R537+R502+R514+R506</f>
        <v>#REF!</v>
      </c>
      <c r="S497" s="19" t="e">
        <f>S498+S525+#REF!+S510+S529+S533+S537+S502+S514+S506</f>
        <v>#REF!</v>
      </c>
      <c r="T497" s="19" t="e">
        <f>T498+T525+#REF!+T510+T529+T533+T537+T502+T514+T506</f>
        <v>#REF!</v>
      </c>
      <c r="U497" s="19" t="e">
        <f>U498+U525+#REF!+U510+U529+U533+U537+U502+U514+U506</f>
        <v>#REF!</v>
      </c>
      <c r="V497" s="19" t="e">
        <f>V498+V525+#REF!+V510+V529+V533+V537+V502+V514+V506</f>
        <v>#REF!</v>
      </c>
      <c r="W497" s="19" t="e">
        <f>W498+W525+#REF!+W510+W529+W533+W537+W502+W514+W506</f>
        <v>#REF!</v>
      </c>
      <c r="X497" s="19" t="e">
        <f>X498+X525+#REF!+X510+X529+X533+X537+X502+X514+X506</f>
        <v>#REF!</v>
      </c>
      <c r="Y497" s="19">
        <f>Y498+Y525+Y510+Y529+Y533+Y537+Y502+Y514+Y506+Y518</f>
        <v>680973</v>
      </c>
    </row>
    <row r="498" spans="1:25" ht="76.5">
      <c r="A498" s="49" t="s">
        <v>418</v>
      </c>
      <c r="B498" s="22" t="s">
        <v>13</v>
      </c>
      <c r="C498" s="18" t="s">
        <v>16</v>
      </c>
      <c r="D498" s="18" t="s">
        <v>3</v>
      </c>
      <c r="E498" s="19" t="s">
        <v>148</v>
      </c>
      <c r="F498" s="15"/>
      <c r="G498" s="19">
        <f>G499</f>
        <v>453354</v>
      </c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9">
        <f>Y499</f>
        <v>454967</v>
      </c>
    </row>
    <row r="499" spans="1:25" ht="114.75">
      <c r="A499" s="131" t="s">
        <v>360</v>
      </c>
      <c r="B499" s="22" t="s">
        <v>13</v>
      </c>
      <c r="C499" s="18" t="s">
        <v>16</v>
      </c>
      <c r="D499" s="18" t="s">
        <v>3</v>
      </c>
      <c r="E499" s="19" t="s">
        <v>147</v>
      </c>
      <c r="F499" s="15"/>
      <c r="G499" s="19">
        <f>G500</f>
        <v>453354</v>
      </c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9">
        <f>Y500</f>
        <v>454967</v>
      </c>
    </row>
    <row r="500" spans="1:25" ht="39" customHeight="1">
      <c r="A500" s="24" t="s">
        <v>88</v>
      </c>
      <c r="B500" s="22" t="s">
        <v>13</v>
      </c>
      <c r="C500" s="18" t="s">
        <v>16</v>
      </c>
      <c r="D500" s="18" t="s">
        <v>3</v>
      </c>
      <c r="E500" s="19" t="s">
        <v>147</v>
      </c>
      <c r="F500" s="15">
        <v>600</v>
      </c>
      <c r="G500" s="19">
        <f>G501</f>
        <v>453354</v>
      </c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9">
        <f>Y501</f>
        <v>454967</v>
      </c>
    </row>
    <row r="501" spans="1:25" ht="12.75">
      <c r="A501" s="25" t="s">
        <v>126</v>
      </c>
      <c r="B501" s="22" t="s">
        <v>13</v>
      </c>
      <c r="C501" s="18" t="s">
        <v>16</v>
      </c>
      <c r="D501" s="18" t="s">
        <v>3</v>
      </c>
      <c r="E501" s="19" t="s">
        <v>147</v>
      </c>
      <c r="F501" s="15">
        <v>620</v>
      </c>
      <c r="G501" s="19">
        <v>453354</v>
      </c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9">
        <v>454967</v>
      </c>
    </row>
    <row r="502" spans="1:25" ht="66" customHeight="1">
      <c r="A502" s="41" t="s">
        <v>419</v>
      </c>
      <c r="B502" s="22" t="s">
        <v>13</v>
      </c>
      <c r="C502" s="18" t="s">
        <v>16</v>
      </c>
      <c r="D502" s="18" t="s">
        <v>3</v>
      </c>
      <c r="E502" s="19" t="s">
        <v>159</v>
      </c>
      <c r="F502" s="15"/>
      <c r="G502" s="19">
        <f>G503</f>
        <v>7367</v>
      </c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9">
        <f>Y503</f>
        <v>7367</v>
      </c>
    </row>
    <row r="503" spans="1:25" ht="66.75" customHeight="1">
      <c r="A503" s="41" t="s">
        <v>361</v>
      </c>
      <c r="B503" s="22" t="s">
        <v>13</v>
      </c>
      <c r="C503" s="18" t="s">
        <v>16</v>
      </c>
      <c r="D503" s="18" t="s">
        <v>3</v>
      </c>
      <c r="E503" s="19" t="s">
        <v>158</v>
      </c>
      <c r="F503" s="15"/>
      <c r="G503" s="19">
        <f>G504</f>
        <v>7367</v>
      </c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9">
        <f>Y504</f>
        <v>7367</v>
      </c>
    </row>
    <row r="504" spans="1:25" ht="41.25" customHeight="1">
      <c r="A504" s="24" t="s">
        <v>88</v>
      </c>
      <c r="B504" s="22" t="s">
        <v>13</v>
      </c>
      <c r="C504" s="18" t="s">
        <v>16</v>
      </c>
      <c r="D504" s="18" t="s">
        <v>3</v>
      </c>
      <c r="E504" s="19" t="s">
        <v>158</v>
      </c>
      <c r="F504" s="15">
        <v>600</v>
      </c>
      <c r="G504" s="19">
        <f>G505</f>
        <v>7367</v>
      </c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9">
        <f>Y505</f>
        <v>7367</v>
      </c>
    </row>
    <row r="505" spans="1:25" ht="39" customHeight="1">
      <c r="A505" s="25" t="s">
        <v>163</v>
      </c>
      <c r="B505" s="22" t="s">
        <v>13</v>
      </c>
      <c r="C505" s="18" t="s">
        <v>16</v>
      </c>
      <c r="D505" s="18" t="s">
        <v>3</v>
      </c>
      <c r="E505" s="19" t="s">
        <v>158</v>
      </c>
      <c r="F505" s="15">
        <v>630</v>
      </c>
      <c r="G505" s="19">
        <v>7367</v>
      </c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9">
        <v>7367</v>
      </c>
    </row>
    <row r="506" spans="1:25" ht="38.25">
      <c r="A506" s="25" t="s">
        <v>417</v>
      </c>
      <c r="B506" s="58" t="s">
        <v>13</v>
      </c>
      <c r="C506" s="58" t="s">
        <v>16</v>
      </c>
      <c r="D506" s="18" t="s">
        <v>3</v>
      </c>
      <c r="E506" s="58" t="s">
        <v>141</v>
      </c>
      <c r="F506" s="123"/>
      <c r="G506" s="19">
        <f>G507</f>
        <v>1152</v>
      </c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9">
        <f>Y507</f>
        <v>1152</v>
      </c>
    </row>
    <row r="507" spans="1:25" ht="63.75">
      <c r="A507" s="49" t="s">
        <v>358</v>
      </c>
      <c r="B507" s="58" t="s">
        <v>13</v>
      </c>
      <c r="C507" s="58" t="s">
        <v>16</v>
      </c>
      <c r="D507" s="18" t="s">
        <v>3</v>
      </c>
      <c r="E507" s="58" t="s">
        <v>142</v>
      </c>
      <c r="F507" s="123"/>
      <c r="G507" s="19">
        <f>G508</f>
        <v>1152</v>
      </c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9">
        <f>Y508</f>
        <v>1152</v>
      </c>
    </row>
    <row r="508" spans="1:25" ht="43.5" customHeight="1">
      <c r="A508" s="25" t="s">
        <v>88</v>
      </c>
      <c r="B508" s="58" t="s">
        <v>13</v>
      </c>
      <c r="C508" s="58" t="s">
        <v>16</v>
      </c>
      <c r="D508" s="18" t="s">
        <v>3</v>
      </c>
      <c r="E508" s="58" t="s">
        <v>142</v>
      </c>
      <c r="F508" s="123">
        <v>600</v>
      </c>
      <c r="G508" s="19">
        <f>G509</f>
        <v>1152</v>
      </c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9">
        <f>Y509</f>
        <v>1152</v>
      </c>
    </row>
    <row r="509" spans="1:25" ht="21" customHeight="1">
      <c r="A509" s="25" t="s">
        <v>126</v>
      </c>
      <c r="B509" s="58" t="s">
        <v>13</v>
      </c>
      <c r="C509" s="58" t="s">
        <v>16</v>
      </c>
      <c r="D509" s="18" t="s">
        <v>3</v>
      </c>
      <c r="E509" s="58" t="s">
        <v>142</v>
      </c>
      <c r="F509" s="123">
        <v>620</v>
      </c>
      <c r="G509" s="19">
        <v>1152</v>
      </c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9">
        <v>1152</v>
      </c>
    </row>
    <row r="510" spans="1:25" ht="81" customHeight="1">
      <c r="A510" s="49" t="s">
        <v>420</v>
      </c>
      <c r="B510" s="22" t="s">
        <v>13</v>
      </c>
      <c r="C510" s="18" t="s">
        <v>16</v>
      </c>
      <c r="D510" s="18" t="s">
        <v>3</v>
      </c>
      <c r="E510" s="19" t="s">
        <v>166</v>
      </c>
      <c r="F510" s="15"/>
      <c r="G510" s="19">
        <f>G511</f>
        <v>9910</v>
      </c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9">
        <f>Y511</f>
        <v>9910</v>
      </c>
    </row>
    <row r="511" spans="1:25" ht="63.75">
      <c r="A511" s="49" t="s">
        <v>358</v>
      </c>
      <c r="B511" s="22" t="s">
        <v>13</v>
      </c>
      <c r="C511" s="18" t="s">
        <v>16</v>
      </c>
      <c r="D511" s="18" t="s">
        <v>3</v>
      </c>
      <c r="E511" s="19" t="s">
        <v>167</v>
      </c>
      <c r="F511" s="15"/>
      <c r="G511" s="19">
        <f>G512</f>
        <v>9910</v>
      </c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9">
        <f>Y512</f>
        <v>9910</v>
      </c>
    </row>
    <row r="512" spans="1:25" ht="43.5" customHeight="1">
      <c r="A512" s="25" t="s">
        <v>88</v>
      </c>
      <c r="B512" s="22" t="s">
        <v>13</v>
      </c>
      <c r="C512" s="18" t="s">
        <v>16</v>
      </c>
      <c r="D512" s="18" t="s">
        <v>3</v>
      </c>
      <c r="E512" s="19" t="s">
        <v>167</v>
      </c>
      <c r="F512" s="15">
        <v>600</v>
      </c>
      <c r="G512" s="19">
        <f>G513</f>
        <v>9910</v>
      </c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9">
        <f>Y513</f>
        <v>9910</v>
      </c>
    </row>
    <row r="513" spans="1:25" ht="12.75">
      <c r="A513" s="25" t="s">
        <v>126</v>
      </c>
      <c r="B513" s="22" t="s">
        <v>13</v>
      </c>
      <c r="C513" s="18" t="s">
        <v>16</v>
      </c>
      <c r="D513" s="18" t="s">
        <v>3</v>
      </c>
      <c r="E513" s="19" t="s">
        <v>167</v>
      </c>
      <c r="F513" s="15">
        <v>620</v>
      </c>
      <c r="G513" s="19">
        <v>9910</v>
      </c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9">
        <v>9910</v>
      </c>
    </row>
    <row r="514" spans="1:25" ht="51">
      <c r="A514" s="25" t="s">
        <v>362</v>
      </c>
      <c r="B514" s="22" t="s">
        <v>13</v>
      </c>
      <c r="C514" s="18" t="s">
        <v>16</v>
      </c>
      <c r="D514" s="18" t="s">
        <v>3</v>
      </c>
      <c r="E514" s="98" t="s">
        <v>164</v>
      </c>
      <c r="F514" s="18"/>
      <c r="G514" s="19">
        <f>G515+G522</f>
        <v>93068</v>
      </c>
      <c r="H514" s="19">
        <f aca="true" t="shared" si="59" ref="H514:Y514">H515+H522</f>
        <v>0</v>
      </c>
      <c r="I514" s="19">
        <f t="shared" si="59"/>
        <v>0</v>
      </c>
      <c r="J514" s="19">
        <f t="shared" si="59"/>
        <v>0</v>
      </c>
      <c r="K514" s="19">
        <f t="shared" si="59"/>
        <v>0</v>
      </c>
      <c r="L514" s="19">
        <f t="shared" si="59"/>
        <v>0</v>
      </c>
      <c r="M514" s="19">
        <f t="shared" si="59"/>
        <v>0</v>
      </c>
      <c r="N514" s="19">
        <f t="shared" si="59"/>
        <v>0</v>
      </c>
      <c r="O514" s="19">
        <f t="shared" si="59"/>
        <v>0</v>
      </c>
      <c r="P514" s="19">
        <f t="shared" si="59"/>
        <v>0</v>
      </c>
      <c r="Q514" s="19">
        <f t="shared" si="59"/>
        <v>0</v>
      </c>
      <c r="R514" s="19">
        <f t="shared" si="59"/>
        <v>0</v>
      </c>
      <c r="S514" s="19">
        <f t="shared" si="59"/>
        <v>0</v>
      </c>
      <c r="T514" s="19">
        <f t="shared" si="59"/>
        <v>0</v>
      </c>
      <c r="U514" s="19">
        <f t="shared" si="59"/>
        <v>0</v>
      </c>
      <c r="V514" s="19">
        <f t="shared" si="59"/>
        <v>0</v>
      </c>
      <c r="W514" s="19">
        <f t="shared" si="59"/>
        <v>0</v>
      </c>
      <c r="X514" s="19">
        <f t="shared" si="59"/>
        <v>0</v>
      </c>
      <c r="Y514" s="19">
        <f t="shared" si="59"/>
        <v>93374</v>
      </c>
    </row>
    <row r="515" spans="1:25" ht="54" customHeight="1">
      <c r="A515" s="23" t="s">
        <v>363</v>
      </c>
      <c r="B515" s="22" t="s">
        <v>13</v>
      </c>
      <c r="C515" s="18" t="s">
        <v>16</v>
      </c>
      <c r="D515" s="18" t="s">
        <v>3</v>
      </c>
      <c r="E515" s="19" t="s">
        <v>165</v>
      </c>
      <c r="F515" s="15"/>
      <c r="G515" s="19">
        <f>G516</f>
        <v>42752</v>
      </c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9">
        <f>Y516</f>
        <v>42794</v>
      </c>
    </row>
    <row r="516" spans="1:25" ht="41.25" customHeight="1">
      <c r="A516" s="24" t="s">
        <v>88</v>
      </c>
      <c r="B516" s="22" t="s">
        <v>13</v>
      </c>
      <c r="C516" s="18" t="s">
        <v>16</v>
      </c>
      <c r="D516" s="18" t="s">
        <v>3</v>
      </c>
      <c r="E516" s="19" t="s">
        <v>165</v>
      </c>
      <c r="F516" s="15">
        <v>600</v>
      </c>
      <c r="G516" s="19">
        <f>G517</f>
        <v>42752</v>
      </c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9">
        <f>Y517</f>
        <v>42794</v>
      </c>
    </row>
    <row r="517" spans="1:25" ht="12.75">
      <c r="A517" s="25" t="s">
        <v>126</v>
      </c>
      <c r="B517" s="22" t="s">
        <v>13</v>
      </c>
      <c r="C517" s="18" t="s">
        <v>16</v>
      </c>
      <c r="D517" s="18" t="s">
        <v>3</v>
      </c>
      <c r="E517" s="19" t="s">
        <v>165</v>
      </c>
      <c r="F517" s="15">
        <v>620</v>
      </c>
      <c r="G517" s="19">
        <v>42752</v>
      </c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9">
        <v>42794</v>
      </c>
    </row>
    <row r="518" spans="1:25" ht="51" hidden="1">
      <c r="A518" s="25" t="s">
        <v>362</v>
      </c>
      <c r="B518" s="22" t="s">
        <v>13</v>
      </c>
      <c r="C518" s="18" t="s">
        <v>16</v>
      </c>
      <c r="D518" s="18" t="s">
        <v>3</v>
      </c>
      <c r="E518" s="98" t="s">
        <v>164</v>
      </c>
      <c r="F518" s="18"/>
      <c r="G518" s="19">
        <f>G519</f>
        <v>0</v>
      </c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9">
        <v>0</v>
      </c>
    </row>
    <row r="519" spans="1:25" ht="45" customHeight="1">
      <c r="A519" s="49" t="s">
        <v>516</v>
      </c>
      <c r="B519" s="22" t="s">
        <v>13</v>
      </c>
      <c r="C519" s="18" t="s">
        <v>16</v>
      </c>
      <c r="D519" s="18" t="s">
        <v>3</v>
      </c>
      <c r="E519" s="19" t="s">
        <v>519</v>
      </c>
      <c r="F519" s="15"/>
      <c r="G519" s="19">
        <f>G520</f>
        <v>0</v>
      </c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9">
        <f>Y520</f>
        <v>0</v>
      </c>
    </row>
    <row r="520" spans="1:25" ht="39.75" customHeight="1">
      <c r="A520" s="24" t="s">
        <v>88</v>
      </c>
      <c r="B520" s="22" t="s">
        <v>13</v>
      </c>
      <c r="C520" s="18" t="s">
        <v>16</v>
      </c>
      <c r="D520" s="18" t="s">
        <v>3</v>
      </c>
      <c r="E520" s="19" t="s">
        <v>519</v>
      </c>
      <c r="F520" s="15">
        <v>600</v>
      </c>
      <c r="G520" s="19">
        <f>G521</f>
        <v>0</v>
      </c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9">
        <f>Y521</f>
        <v>0</v>
      </c>
    </row>
    <row r="521" spans="1:25" ht="12.75">
      <c r="A521" s="25" t="s">
        <v>126</v>
      </c>
      <c r="B521" s="22" t="s">
        <v>13</v>
      </c>
      <c r="C521" s="18" t="s">
        <v>16</v>
      </c>
      <c r="D521" s="18" t="s">
        <v>3</v>
      </c>
      <c r="E521" s="19" t="s">
        <v>519</v>
      </c>
      <c r="F521" s="15">
        <v>620</v>
      </c>
      <c r="G521" s="19">
        <v>0</v>
      </c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9">
        <v>0</v>
      </c>
    </row>
    <row r="522" spans="1:25" ht="63.75">
      <c r="A522" s="49" t="s">
        <v>530</v>
      </c>
      <c r="B522" s="22" t="s">
        <v>13</v>
      </c>
      <c r="C522" s="18" t="s">
        <v>16</v>
      </c>
      <c r="D522" s="18" t="s">
        <v>3</v>
      </c>
      <c r="E522" s="19" t="s">
        <v>531</v>
      </c>
      <c r="F522" s="15"/>
      <c r="G522" s="19">
        <f>G523</f>
        <v>50316</v>
      </c>
      <c r="H522" s="19">
        <f aca="true" t="shared" si="60" ref="H522:Y523">H523</f>
        <v>0</v>
      </c>
      <c r="I522" s="19">
        <f t="shared" si="60"/>
        <v>0</v>
      </c>
      <c r="J522" s="19">
        <f t="shared" si="60"/>
        <v>0</v>
      </c>
      <c r="K522" s="19">
        <f t="shared" si="60"/>
        <v>0</v>
      </c>
      <c r="L522" s="19">
        <f t="shared" si="60"/>
        <v>0</v>
      </c>
      <c r="M522" s="19">
        <f t="shared" si="60"/>
        <v>0</v>
      </c>
      <c r="N522" s="19">
        <f t="shared" si="60"/>
        <v>0</v>
      </c>
      <c r="O522" s="19">
        <f t="shared" si="60"/>
        <v>0</v>
      </c>
      <c r="P522" s="19">
        <f t="shared" si="60"/>
        <v>0</v>
      </c>
      <c r="Q522" s="19">
        <f t="shared" si="60"/>
        <v>0</v>
      </c>
      <c r="R522" s="19">
        <f t="shared" si="60"/>
        <v>0</v>
      </c>
      <c r="S522" s="19">
        <f t="shared" si="60"/>
        <v>0</v>
      </c>
      <c r="T522" s="19">
        <f t="shared" si="60"/>
        <v>0</v>
      </c>
      <c r="U522" s="19">
        <f t="shared" si="60"/>
        <v>0</v>
      </c>
      <c r="V522" s="19">
        <f t="shared" si="60"/>
        <v>0</v>
      </c>
      <c r="W522" s="19">
        <f t="shared" si="60"/>
        <v>0</v>
      </c>
      <c r="X522" s="19">
        <f t="shared" si="60"/>
        <v>0</v>
      </c>
      <c r="Y522" s="19">
        <f t="shared" si="60"/>
        <v>50580</v>
      </c>
    </row>
    <row r="523" spans="1:25" ht="43.5" customHeight="1">
      <c r="A523" s="24" t="s">
        <v>88</v>
      </c>
      <c r="B523" s="22" t="s">
        <v>13</v>
      </c>
      <c r="C523" s="18" t="s">
        <v>16</v>
      </c>
      <c r="D523" s="18" t="s">
        <v>3</v>
      </c>
      <c r="E523" s="19" t="s">
        <v>531</v>
      </c>
      <c r="F523" s="15">
        <v>600</v>
      </c>
      <c r="G523" s="19">
        <f>G524</f>
        <v>50316</v>
      </c>
      <c r="H523" s="19">
        <f t="shared" si="60"/>
        <v>0</v>
      </c>
      <c r="I523" s="19">
        <f t="shared" si="60"/>
        <v>0</v>
      </c>
      <c r="J523" s="19">
        <f t="shared" si="60"/>
        <v>0</v>
      </c>
      <c r="K523" s="19">
        <f t="shared" si="60"/>
        <v>0</v>
      </c>
      <c r="L523" s="19">
        <f t="shared" si="60"/>
        <v>0</v>
      </c>
      <c r="M523" s="19">
        <f t="shared" si="60"/>
        <v>0</v>
      </c>
      <c r="N523" s="19">
        <f t="shared" si="60"/>
        <v>0</v>
      </c>
      <c r="O523" s="19">
        <f t="shared" si="60"/>
        <v>0</v>
      </c>
      <c r="P523" s="19">
        <f t="shared" si="60"/>
        <v>0</v>
      </c>
      <c r="Q523" s="19">
        <f t="shared" si="60"/>
        <v>0</v>
      </c>
      <c r="R523" s="19">
        <f t="shared" si="60"/>
        <v>0</v>
      </c>
      <c r="S523" s="19">
        <f t="shared" si="60"/>
        <v>0</v>
      </c>
      <c r="T523" s="19">
        <f t="shared" si="60"/>
        <v>0</v>
      </c>
      <c r="U523" s="19">
        <f t="shared" si="60"/>
        <v>0</v>
      </c>
      <c r="V523" s="19">
        <f t="shared" si="60"/>
        <v>0</v>
      </c>
      <c r="W523" s="19">
        <f t="shared" si="60"/>
        <v>0</v>
      </c>
      <c r="X523" s="19">
        <f t="shared" si="60"/>
        <v>0</v>
      </c>
      <c r="Y523" s="19">
        <f t="shared" si="60"/>
        <v>50580</v>
      </c>
    </row>
    <row r="524" spans="1:25" ht="12.75">
      <c r="A524" s="25" t="s">
        <v>126</v>
      </c>
      <c r="B524" s="22" t="s">
        <v>13</v>
      </c>
      <c r="C524" s="18" t="s">
        <v>16</v>
      </c>
      <c r="D524" s="18" t="s">
        <v>3</v>
      </c>
      <c r="E524" s="19" t="s">
        <v>531</v>
      </c>
      <c r="F524" s="15">
        <v>620</v>
      </c>
      <c r="G524" s="19">
        <f>50311+5</f>
        <v>50316</v>
      </c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9">
        <f>50575+5</f>
        <v>50580</v>
      </c>
    </row>
    <row r="525" spans="1:25" ht="51">
      <c r="A525" s="49" t="s">
        <v>421</v>
      </c>
      <c r="B525" s="22" t="s">
        <v>13</v>
      </c>
      <c r="C525" s="18" t="s">
        <v>16</v>
      </c>
      <c r="D525" s="18" t="s">
        <v>3</v>
      </c>
      <c r="E525" s="19" t="s">
        <v>160</v>
      </c>
      <c r="F525" s="15"/>
      <c r="G525" s="19">
        <f>G526</f>
        <v>1129</v>
      </c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9">
        <f>Y526</f>
        <v>1129</v>
      </c>
    </row>
    <row r="526" spans="1:25" ht="121.5" customHeight="1">
      <c r="A526" s="49" t="s">
        <v>364</v>
      </c>
      <c r="B526" s="22" t="s">
        <v>13</v>
      </c>
      <c r="C526" s="18" t="s">
        <v>16</v>
      </c>
      <c r="D526" s="18" t="s">
        <v>3</v>
      </c>
      <c r="E526" s="98" t="s">
        <v>161</v>
      </c>
      <c r="F526" s="18"/>
      <c r="G526" s="19">
        <f>G527</f>
        <v>1129</v>
      </c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9">
        <f>Y527</f>
        <v>1129</v>
      </c>
    </row>
    <row r="527" spans="1:25" ht="40.5" customHeight="1">
      <c r="A527" s="24" t="s">
        <v>88</v>
      </c>
      <c r="B527" s="22" t="s">
        <v>13</v>
      </c>
      <c r="C527" s="18" t="s">
        <v>16</v>
      </c>
      <c r="D527" s="18" t="s">
        <v>3</v>
      </c>
      <c r="E527" s="98" t="s">
        <v>161</v>
      </c>
      <c r="F527" s="18" t="s">
        <v>73</v>
      </c>
      <c r="G527" s="19">
        <f>G528</f>
        <v>1129</v>
      </c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9">
        <f>Y528</f>
        <v>1129</v>
      </c>
    </row>
    <row r="528" spans="1:25" ht="42" customHeight="1">
      <c r="A528" s="25" t="s">
        <v>163</v>
      </c>
      <c r="B528" s="22" t="s">
        <v>13</v>
      </c>
      <c r="C528" s="18" t="s">
        <v>16</v>
      </c>
      <c r="D528" s="18" t="s">
        <v>3</v>
      </c>
      <c r="E528" s="98" t="s">
        <v>161</v>
      </c>
      <c r="F528" s="18" t="s">
        <v>162</v>
      </c>
      <c r="G528" s="19">
        <v>1129</v>
      </c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9">
        <v>1129</v>
      </c>
    </row>
    <row r="529" spans="1:25" ht="25.5">
      <c r="A529" s="25" t="s">
        <v>365</v>
      </c>
      <c r="B529" s="22" t="s">
        <v>13</v>
      </c>
      <c r="C529" s="18" t="s">
        <v>16</v>
      </c>
      <c r="D529" s="18" t="s">
        <v>3</v>
      </c>
      <c r="E529" s="19" t="s">
        <v>168</v>
      </c>
      <c r="F529" s="15"/>
      <c r="G529" s="19">
        <f>G530</f>
        <v>12524</v>
      </c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9">
        <f>Y530</f>
        <v>12524</v>
      </c>
    </row>
    <row r="530" spans="1:25" ht="63.75">
      <c r="A530" s="49" t="s">
        <v>358</v>
      </c>
      <c r="B530" s="22" t="s">
        <v>13</v>
      </c>
      <c r="C530" s="18" t="s">
        <v>16</v>
      </c>
      <c r="D530" s="18" t="s">
        <v>3</v>
      </c>
      <c r="E530" s="19" t="s">
        <v>169</v>
      </c>
      <c r="F530" s="15"/>
      <c r="G530" s="19">
        <f>G531</f>
        <v>12524</v>
      </c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9">
        <f>Y531</f>
        <v>12524</v>
      </c>
    </row>
    <row r="531" spans="1:25" ht="41.25" customHeight="1">
      <c r="A531" s="25" t="s">
        <v>88</v>
      </c>
      <c r="B531" s="22" t="s">
        <v>13</v>
      </c>
      <c r="C531" s="18" t="s">
        <v>16</v>
      </c>
      <c r="D531" s="18" t="s">
        <v>3</v>
      </c>
      <c r="E531" s="19" t="s">
        <v>169</v>
      </c>
      <c r="F531" s="15">
        <v>600</v>
      </c>
      <c r="G531" s="19">
        <f>G532</f>
        <v>12524</v>
      </c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9">
        <f>Y532</f>
        <v>12524</v>
      </c>
    </row>
    <row r="532" spans="1:25" ht="12.75">
      <c r="A532" s="25" t="s">
        <v>126</v>
      </c>
      <c r="B532" s="22" t="s">
        <v>13</v>
      </c>
      <c r="C532" s="18" t="s">
        <v>16</v>
      </c>
      <c r="D532" s="18" t="s">
        <v>3</v>
      </c>
      <c r="E532" s="19" t="s">
        <v>169</v>
      </c>
      <c r="F532" s="15">
        <v>620</v>
      </c>
      <c r="G532" s="19">
        <v>12524</v>
      </c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9">
        <v>12524</v>
      </c>
    </row>
    <row r="533" spans="1:25" ht="51">
      <c r="A533" s="25" t="s">
        <v>434</v>
      </c>
      <c r="B533" s="22" t="s">
        <v>13</v>
      </c>
      <c r="C533" s="18" t="s">
        <v>16</v>
      </c>
      <c r="D533" s="18" t="s">
        <v>3</v>
      </c>
      <c r="E533" s="19" t="s">
        <v>143</v>
      </c>
      <c r="F533" s="15"/>
      <c r="G533" s="19">
        <f>G534</f>
        <v>483</v>
      </c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9">
        <f>Y534</f>
        <v>483</v>
      </c>
    </row>
    <row r="534" spans="1:25" ht="63.75">
      <c r="A534" s="49" t="s">
        <v>358</v>
      </c>
      <c r="B534" s="22" t="s">
        <v>13</v>
      </c>
      <c r="C534" s="18" t="s">
        <v>16</v>
      </c>
      <c r="D534" s="18" t="s">
        <v>3</v>
      </c>
      <c r="E534" s="19" t="s">
        <v>144</v>
      </c>
      <c r="F534" s="15"/>
      <c r="G534" s="19">
        <f>G535</f>
        <v>483</v>
      </c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9">
        <f>Y535</f>
        <v>483</v>
      </c>
    </row>
    <row r="535" spans="1:25" ht="41.25" customHeight="1">
      <c r="A535" s="25" t="s">
        <v>88</v>
      </c>
      <c r="B535" s="22" t="s">
        <v>13</v>
      </c>
      <c r="C535" s="18" t="s">
        <v>16</v>
      </c>
      <c r="D535" s="18" t="s">
        <v>3</v>
      </c>
      <c r="E535" s="19" t="s">
        <v>144</v>
      </c>
      <c r="F535" s="15">
        <v>600</v>
      </c>
      <c r="G535" s="19">
        <f>G536</f>
        <v>483</v>
      </c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9">
        <f>Y536</f>
        <v>483</v>
      </c>
    </row>
    <row r="536" spans="1:25" ht="12.75">
      <c r="A536" s="25" t="s">
        <v>126</v>
      </c>
      <c r="B536" s="22" t="s">
        <v>13</v>
      </c>
      <c r="C536" s="18" t="s">
        <v>16</v>
      </c>
      <c r="D536" s="18" t="s">
        <v>3</v>
      </c>
      <c r="E536" s="19" t="s">
        <v>144</v>
      </c>
      <c r="F536" s="15">
        <v>620</v>
      </c>
      <c r="G536" s="19">
        <v>483</v>
      </c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9">
        <v>483</v>
      </c>
    </row>
    <row r="537" spans="1:25" ht="51.75" customHeight="1">
      <c r="A537" s="49" t="s">
        <v>366</v>
      </c>
      <c r="B537" s="22" t="s">
        <v>13</v>
      </c>
      <c r="C537" s="18" t="s">
        <v>16</v>
      </c>
      <c r="D537" s="18" t="s">
        <v>3</v>
      </c>
      <c r="E537" s="19" t="s">
        <v>145</v>
      </c>
      <c r="F537" s="15"/>
      <c r="G537" s="19">
        <f>G538</f>
        <v>96593</v>
      </c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9">
        <f>Y538+Y541</f>
        <v>100067</v>
      </c>
    </row>
    <row r="538" spans="1:25" ht="65.25" customHeight="1">
      <c r="A538" s="41" t="s">
        <v>358</v>
      </c>
      <c r="B538" s="22" t="s">
        <v>13</v>
      </c>
      <c r="C538" s="18" t="s">
        <v>16</v>
      </c>
      <c r="D538" s="18" t="s">
        <v>3</v>
      </c>
      <c r="E538" s="19" t="s">
        <v>146</v>
      </c>
      <c r="F538" s="15"/>
      <c r="G538" s="19">
        <f>G539</f>
        <v>96593</v>
      </c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9">
        <f>Y539</f>
        <v>100067</v>
      </c>
    </row>
    <row r="539" spans="1:25" ht="39.75" customHeight="1">
      <c r="A539" s="24" t="s">
        <v>88</v>
      </c>
      <c r="B539" s="22" t="s">
        <v>13</v>
      </c>
      <c r="C539" s="18" t="s">
        <v>16</v>
      </c>
      <c r="D539" s="18" t="s">
        <v>3</v>
      </c>
      <c r="E539" s="19" t="s">
        <v>146</v>
      </c>
      <c r="F539" s="15">
        <v>600</v>
      </c>
      <c r="G539" s="19">
        <f>G540</f>
        <v>96593</v>
      </c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9">
        <f>Y540</f>
        <v>100067</v>
      </c>
    </row>
    <row r="540" spans="1:25" ht="12.75">
      <c r="A540" s="25" t="s">
        <v>126</v>
      </c>
      <c r="B540" s="22" t="s">
        <v>13</v>
      </c>
      <c r="C540" s="18" t="s">
        <v>16</v>
      </c>
      <c r="D540" s="18" t="s">
        <v>3</v>
      </c>
      <c r="E540" s="19" t="s">
        <v>146</v>
      </c>
      <c r="F540" s="15">
        <v>620</v>
      </c>
      <c r="G540" s="19">
        <f>62298+34295</f>
        <v>96593</v>
      </c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9">
        <f>65772+34295</f>
        <v>100067</v>
      </c>
    </row>
    <row r="541" spans="1:25" ht="38.25">
      <c r="A541" s="49" t="s">
        <v>516</v>
      </c>
      <c r="B541" s="22" t="s">
        <v>13</v>
      </c>
      <c r="C541" s="18" t="s">
        <v>16</v>
      </c>
      <c r="D541" s="18" t="s">
        <v>3</v>
      </c>
      <c r="E541" s="19" t="s">
        <v>518</v>
      </c>
      <c r="F541" s="15"/>
      <c r="G541" s="19">
        <f>G542</f>
        <v>0</v>
      </c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9">
        <f>Y542</f>
        <v>0</v>
      </c>
    </row>
    <row r="542" spans="1:25" ht="45.75" customHeight="1">
      <c r="A542" s="24" t="s">
        <v>88</v>
      </c>
      <c r="B542" s="22" t="s">
        <v>13</v>
      </c>
      <c r="C542" s="18" t="s">
        <v>16</v>
      </c>
      <c r="D542" s="18" t="s">
        <v>3</v>
      </c>
      <c r="E542" s="19" t="s">
        <v>518</v>
      </c>
      <c r="F542" s="15">
        <v>600</v>
      </c>
      <c r="G542" s="19">
        <f>G543</f>
        <v>0</v>
      </c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9">
        <f>Y543</f>
        <v>0</v>
      </c>
    </row>
    <row r="543" spans="1:25" ht="12.75">
      <c r="A543" s="25" t="s">
        <v>126</v>
      </c>
      <c r="B543" s="22" t="s">
        <v>13</v>
      </c>
      <c r="C543" s="18" t="s">
        <v>16</v>
      </c>
      <c r="D543" s="18" t="s">
        <v>3</v>
      </c>
      <c r="E543" s="19" t="s">
        <v>518</v>
      </c>
      <c r="F543" s="15">
        <v>620</v>
      </c>
      <c r="G543" s="19">
        <v>0</v>
      </c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9">
        <v>0</v>
      </c>
    </row>
    <row r="544" spans="1:25" ht="51">
      <c r="A544" s="132" t="s">
        <v>476</v>
      </c>
      <c r="B544" s="22" t="s">
        <v>13</v>
      </c>
      <c r="C544" s="133" t="s">
        <v>16</v>
      </c>
      <c r="D544" s="133" t="s">
        <v>3</v>
      </c>
      <c r="E544" s="134" t="s">
        <v>449</v>
      </c>
      <c r="F544" s="135"/>
      <c r="G544" s="19">
        <f>G545</f>
        <v>300</v>
      </c>
      <c r="H544" s="19">
        <f aca="true" t="shared" si="61" ref="H544:Y547">H545</f>
        <v>0</v>
      </c>
      <c r="I544" s="19">
        <f t="shared" si="61"/>
        <v>0</v>
      </c>
      <c r="J544" s="19">
        <f t="shared" si="61"/>
        <v>0</v>
      </c>
      <c r="K544" s="19">
        <f t="shared" si="61"/>
        <v>0</v>
      </c>
      <c r="L544" s="19">
        <f t="shared" si="61"/>
        <v>0</v>
      </c>
      <c r="M544" s="19">
        <f t="shared" si="61"/>
        <v>0</v>
      </c>
      <c r="N544" s="19">
        <f t="shared" si="61"/>
        <v>0</v>
      </c>
      <c r="O544" s="19">
        <f t="shared" si="61"/>
        <v>0</v>
      </c>
      <c r="P544" s="19">
        <f t="shared" si="61"/>
        <v>0</v>
      </c>
      <c r="Q544" s="19">
        <f t="shared" si="61"/>
        <v>0</v>
      </c>
      <c r="R544" s="19">
        <f t="shared" si="61"/>
        <v>0</v>
      </c>
      <c r="S544" s="19">
        <f t="shared" si="61"/>
        <v>0</v>
      </c>
      <c r="T544" s="19">
        <f t="shared" si="61"/>
        <v>0</v>
      </c>
      <c r="U544" s="19">
        <f t="shared" si="61"/>
        <v>0</v>
      </c>
      <c r="V544" s="19">
        <f t="shared" si="61"/>
        <v>0</v>
      </c>
      <c r="W544" s="19">
        <f t="shared" si="61"/>
        <v>0</v>
      </c>
      <c r="X544" s="19">
        <f t="shared" si="61"/>
        <v>0</v>
      </c>
      <c r="Y544" s="19">
        <f t="shared" si="61"/>
        <v>300</v>
      </c>
    </row>
    <row r="545" spans="1:25" ht="63.75">
      <c r="A545" s="132" t="s">
        <v>477</v>
      </c>
      <c r="B545" s="22" t="s">
        <v>13</v>
      </c>
      <c r="C545" s="133" t="s">
        <v>16</v>
      </c>
      <c r="D545" s="133" t="s">
        <v>3</v>
      </c>
      <c r="E545" s="134" t="s">
        <v>450</v>
      </c>
      <c r="F545" s="135"/>
      <c r="G545" s="19">
        <f>G546</f>
        <v>300</v>
      </c>
      <c r="H545" s="19">
        <f t="shared" si="61"/>
        <v>0</v>
      </c>
      <c r="I545" s="19">
        <f t="shared" si="61"/>
        <v>0</v>
      </c>
      <c r="J545" s="19">
        <f t="shared" si="61"/>
        <v>0</v>
      </c>
      <c r="K545" s="19">
        <f t="shared" si="61"/>
        <v>0</v>
      </c>
      <c r="L545" s="19">
        <f t="shared" si="61"/>
        <v>0</v>
      </c>
      <c r="M545" s="19">
        <f t="shared" si="61"/>
        <v>0</v>
      </c>
      <c r="N545" s="19">
        <f t="shared" si="61"/>
        <v>0</v>
      </c>
      <c r="O545" s="19">
        <f t="shared" si="61"/>
        <v>0</v>
      </c>
      <c r="P545" s="19">
        <f t="shared" si="61"/>
        <v>0</v>
      </c>
      <c r="Q545" s="19">
        <f t="shared" si="61"/>
        <v>0</v>
      </c>
      <c r="R545" s="19">
        <f t="shared" si="61"/>
        <v>0</v>
      </c>
      <c r="S545" s="19">
        <f t="shared" si="61"/>
        <v>0</v>
      </c>
      <c r="T545" s="19">
        <f t="shared" si="61"/>
        <v>0</v>
      </c>
      <c r="U545" s="19">
        <f t="shared" si="61"/>
        <v>0</v>
      </c>
      <c r="V545" s="19">
        <f t="shared" si="61"/>
        <v>0</v>
      </c>
      <c r="W545" s="19">
        <f t="shared" si="61"/>
        <v>0</v>
      </c>
      <c r="X545" s="19">
        <f t="shared" si="61"/>
        <v>0</v>
      </c>
      <c r="Y545" s="19">
        <f t="shared" si="61"/>
        <v>300</v>
      </c>
    </row>
    <row r="546" spans="1:25" ht="38.25">
      <c r="A546" s="132" t="s">
        <v>448</v>
      </c>
      <c r="B546" s="22" t="s">
        <v>13</v>
      </c>
      <c r="C546" s="133" t="s">
        <v>16</v>
      </c>
      <c r="D546" s="133" t="s">
        <v>3</v>
      </c>
      <c r="E546" s="134" t="s">
        <v>451</v>
      </c>
      <c r="F546" s="135"/>
      <c r="G546" s="19">
        <f>G547</f>
        <v>300</v>
      </c>
      <c r="H546" s="19">
        <f t="shared" si="61"/>
        <v>0</v>
      </c>
      <c r="I546" s="19">
        <f t="shared" si="61"/>
        <v>0</v>
      </c>
      <c r="J546" s="19">
        <f t="shared" si="61"/>
        <v>0</v>
      </c>
      <c r="K546" s="19">
        <f t="shared" si="61"/>
        <v>0</v>
      </c>
      <c r="L546" s="19">
        <f t="shared" si="61"/>
        <v>0</v>
      </c>
      <c r="M546" s="19">
        <f t="shared" si="61"/>
        <v>0</v>
      </c>
      <c r="N546" s="19">
        <f t="shared" si="61"/>
        <v>0</v>
      </c>
      <c r="O546" s="19">
        <f t="shared" si="61"/>
        <v>0</v>
      </c>
      <c r="P546" s="19">
        <f t="shared" si="61"/>
        <v>0</v>
      </c>
      <c r="Q546" s="19">
        <f t="shared" si="61"/>
        <v>0</v>
      </c>
      <c r="R546" s="19">
        <f t="shared" si="61"/>
        <v>0</v>
      </c>
      <c r="S546" s="19">
        <f t="shared" si="61"/>
        <v>0</v>
      </c>
      <c r="T546" s="19">
        <f t="shared" si="61"/>
        <v>0</v>
      </c>
      <c r="U546" s="19">
        <f t="shared" si="61"/>
        <v>0</v>
      </c>
      <c r="V546" s="19">
        <f t="shared" si="61"/>
        <v>0</v>
      </c>
      <c r="W546" s="19">
        <f t="shared" si="61"/>
        <v>0</v>
      </c>
      <c r="X546" s="19">
        <f t="shared" si="61"/>
        <v>0</v>
      </c>
      <c r="Y546" s="19">
        <f t="shared" si="61"/>
        <v>300</v>
      </c>
    </row>
    <row r="547" spans="1:25" ht="39" customHeight="1">
      <c r="A547" s="136" t="s">
        <v>88</v>
      </c>
      <c r="B547" s="22" t="s">
        <v>13</v>
      </c>
      <c r="C547" s="133" t="s">
        <v>16</v>
      </c>
      <c r="D547" s="133" t="s">
        <v>3</v>
      </c>
      <c r="E547" s="134" t="s">
        <v>451</v>
      </c>
      <c r="F547" s="137">
        <v>600</v>
      </c>
      <c r="G547" s="19">
        <f>G548</f>
        <v>300</v>
      </c>
      <c r="H547" s="19">
        <f t="shared" si="61"/>
        <v>0</v>
      </c>
      <c r="I547" s="19">
        <f t="shared" si="61"/>
        <v>0</v>
      </c>
      <c r="J547" s="19">
        <f t="shared" si="61"/>
        <v>0</v>
      </c>
      <c r="K547" s="19">
        <f t="shared" si="61"/>
        <v>0</v>
      </c>
      <c r="L547" s="19">
        <f t="shared" si="61"/>
        <v>0</v>
      </c>
      <c r="M547" s="19">
        <f t="shared" si="61"/>
        <v>0</v>
      </c>
      <c r="N547" s="19">
        <f t="shared" si="61"/>
        <v>0</v>
      </c>
      <c r="O547" s="19">
        <f t="shared" si="61"/>
        <v>0</v>
      </c>
      <c r="P547" s="19">
        <f t="shared" si="61"/>
        <v>0</v>
      </c>
      <c r="Q547" s="19">
        <f t="shared" si="61"/>
        <v>0</v>
      </c>
      <c r="R547" s="19">
        <f t="shared" si="61"/>
        <v>0</v>
      </c>
      <c r="S547" s="19">
        <f t="shared" si="61"/>
        <v>0</v>
      </c>
      <c r="T547" s="19">
        <f t="shared" si="61"/>
        <v>0</v>
      </c>
      <c r="U547" s="19">
        <f t="shared" si="61"/>
        <v>0</v>
      </c>
      <c r="V547" s="19">
        <f t="shared" si="61"/>
        <v>0</v>
      </c>
      <c r="W547" s="19">
        <f t="shared" si="61"/>
        <v>0</v>
      </c>
      <c r="X547" s="19">
        <f t="shared" si="61"/>
        <v>0</v>
      </c>
      <c r="Y547" s="19">
        <f t="shared" si="61"/>
        <v>300</v>
      </c>
    </row>
    <row r="548" spans="1:25" ht="42" customHeight="1">
      <c r="A548" s="136" t="s">
        <v>332</v>
      </c>
      <c r="B548" s="22" t="s">
        <v>13</v>
      </c>
      <c r="C548" s="133" t="s">
        <v>16</v>
      </c>
      <c r="D548" s="133" t="s">
        <v>3</v>
      </c>
      <c r="E548" s="134" t="s">
        <v>451</v>
      </c>
      <c r="F548" s="137">
        <v>630</v>
      </c>
      <c r="G548" s="19">
        <v>300</v>
      </c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9">
        <v>300</v>
      </c>
    </row>
    <row r="549" spans="1:25" ht="91.5" customHeight="1">
      <c r="A549" s="132" t="s">
        <v>544</v>
      </c>
      <c r="B549" s="22" t="s">
        <v>13</v>
      </c>
      <c r="C549" s="133" t="s">
        <v>16</v>
      </c>
      <c r="D549" s="133" t="s">
        <v>3</v>
      </c>
      <c r="E549" s="134" t="s">
        <v>504</v>
      </c>
      <c r="F549" s="137"/>
      <c r="G549" s="19">
        <f>G550</f>
        <v>22752</v>
      </c>
      <c r="H549" s="19">
        <f aca="true" t="shared" si="62" ref="H549:Y552">H550</f>
        <v>0</v>
      </c>
      <c r="I549" s="19">
        <f t="shared" si="62"/>
        <v>0</v>
      </c>
      <c r="J549" s="19">
        <f t="shared" si="62"/>
        <v>0</v>
      </c>
      <c r="K549" s="19">
        <f t="shared" si="62"/>
        <v>0</v>
      </c>
      <c r="L549" s="19">
        <f t="shared" si="62"/>
        <v>0</v>
      </c>
      <c r="M549" s="19">
        <f t="shared" si="62"/>
        <v>0</v>
      </c>
      <c r="N549" s="19">
        <f t="shared" si="62"/>
        <v>0</v>
      </c>
      <c r="O549" s="19">
        <f t="shared" si="62"/>
        <v>0</v>
      </c>
      <c r="P549" s="19">
        <f t="shared" si="62"/>
        <v>0</v>
      </c>
      <c r="Q549" s="19">
        <f t="shared" si="62"/>
        <v>0</v>
      </c>
      <c r="R549" s="19">
        <f t="shared" si="62"/>
        <v>0</v>
      </c>
      <c r="S549" s="19">
        <f t="shared" si="62"/>
        <v>0</v>
      </c>
      <c r="T549" s="19">
        <f t="shared" si="62"/>
        <v>0</v>
      </c>
      <c r="U549" s="19">
        <f t="shared" si="62"/>
        <v>0</v>
      </c>
      <c r="V549" s="19">
        <f t="shared" si="62"/>
        <v>0</v>
      </c>
      <c r="W549" s="19">
        <f t="shared" si="62"/>
        <v>0</v>
      </c>
      <c r="X549" s="19">
        <f t="shared" si="62"/>
        <v>0</v>
      </c>
      <c r="Y549" s="19">
        <f t="shared" si="62"/>
        <v>22752</v>
      </c>
    </row>
    <row r="550" spans="1:25" ht="51">
      <c r="A550" s="138" t="s">
        <v>502</v>
      </c>
      <c r="B550" s="22" t="s">
        <v>13</v>
      </c>
      <c r="C550" s="133" t="s">
        <v>16</v>
      </c>
      <c r="D550" s="133" t="s">
        <v>3</v>
      </c>
      <c r="E550" s="134" t="s">
        <v>505</v>
      </c>
      <c r="F550" s="137"/>
      <c r="G550" s="19">
        <f>G551</f>
        <v>22752</v>
      </c>
      <c r="H550" s="19">
        <f t="shared" si="62"/>
        <v>0</v>
      </c>
      <c r="I550" s="19">
        <f t="shared" si="62"/>
        <v>0</v>
      </c>
      <c r="J550" s="19">
        <f t="shared" si="62"/>
        <v>0</v>
      </c>
      <c r="K550" s="19">
        <f t="shared" si="62"/>
        <v>0</v>
      </c>
      <c r="L550" s="19">
        <f t="shared" si="62"/>
        <v>0</v>
      </c>
      <c r="M550" s="19">
        <f t="shared" si="62"/>
        <v>0</v>
      </c>
      <c r="N550" s="19">
        <f t="shared" si="62"/>
        <v>0</v>
      </c>
      <c r="O550" s="19">
        <f t="shared" si="62"/>
        <v>0</v>
      </c>
      <c r="P550" s="19">
        <f t="shared" si="62"/>
        <v>0</v>
      </c>
      <c r="Q550" s="19">
        <f t="shared" si="62"/>
        <v>0</v>
      </c>
      <c r="R550" s="19">
        <f t="shared" si="62"/>
        <v>0</v>
      </c>
      <c r="S550" s="19">
        <f t="shared" si="62"/>
        <v>0</v>
      </c>
      <c r="T550" s="19">
        <f t="shared" si="62"/>
        <v>0</v>
      </c>
      <c r="U550" s="19">
        <f t="shared" si="62"/>
        <v>0</v>
      </c>
      <c r="V550" s="19">
        <f t="shared" si="62"/>
        <v>0</v>
      </c>
      <c r="W550" s="19">
        <f t="shared" si="62"/>
        <v>0</v>
      </c>
      <c r="X550" s="19">
        <f t="shared" si="62"/>
        <v>0</v>
      </c>
      <c r="Y550" s="19">
        <f t="shared" si="62"/>
        <v>22752</v>
      </c>
    </row>
    <row r="551" spans="1:25" ht="38.25">
      <c r="A551" s="139" t="s">
        <v>503</v>
      </c>
      <c r="B551" s="22" t="s">
        <v>13</v>
      </c>
      <c r="C551" s="133" t="s">
        <v>16</v>
      </c>
      <c r="D551" s="133" t="s">
        <v>3</v>
      </c>
      <c r="E551" s="134" t="s">
        <v>506</v>
      </c>
      <c r="F551" s="137"/>
      <c r="G551" s="19">
        <f>G552</f>
        <v>22752</v>
      </c>
      <c r="H551" s="19">
        <f t="shared" si="62"/>
        <v>0</v>
      </c>
      <c r="I551" s="19">
        <f t="shared" si="62"/>
        <v>0</v>
      </c>
      <c r="J551" s="19">
        <f t="shared" si="62"/>
        <v>0</v>
      </c>
      <c r="K551" s="19">
        <f t="shared" si="62"/>
        <v>0</v>
      </c>
      <c r="L551" s="19">
        <f t="shared" si="62"/>
        <v>0</v>
      </c>
      <c r="M551" s="19">
        <f t="shared" si="62"/>
        <v>0</v>
      </c>
      <c r="N551" s="19">
        <f t="shared" si="62"/>
        <v>0</v>
      </c>
      <c r="O551" s="19">
        <f t="shared" si="62"/>
        <v>0</v>
      </c>
      <c r="P551" s="19">
        <f t="shared" si="62"/>
        <v>0</v>
      </c>
      <c r="Q551" s="19">
        <f t="shared" si="62"/>
        <v>0</v>
      </c>
      <c r="R551" s="19">
        <f t="shared" si="62"/>
        <v>0</v>
      </c>
      <c r="S551" s="19">
        <f t="shared" si="62"/>
        <v>0</v>
      </c>
      <c r="T551" s="19">
        <f t="shared" si="62"/>
        <v>0</v>
      </c>
      <c r="U551" s="19">
        <f t="shared" si="62"/>
        <v>0</v>
      </c>
      <c r="V551" s="19">
        <f t="shared" si="62"/>
        <v>0</v>
      </c>
      <c r="W551" s="19">
        <f t="shared" si="62"/>
        <v>0</v>
      </c>
      <c r="X551" s="19">
        <f t="shared" si="62"/>
        <v>0</v>
      </c>
      <c r="Y551" s="19">
        <f t="shared" si="62"/>
        <v>22752</v>
      </c>
    </row>
    <row r="552" spans="1:25" ht="51">
      <c r="A552" s="25" t="s">
        <v>88</v>
      </c>
      <c r="B552" s="22" t="s">
        <v>13</v>
      </c>
      <c r="C552" s="133" t="s">
        <v>16</v>
      </c>
      <c r="D552" s="133" t="s">
        <v>3</v>
      </c>
      <c r="E552" s="134" t="s">
        <v>506</v>
      </c>
      <c r="F552" s="137">
        <v>600</v>
      </c>
      <c r="G552" s="19">
        <f>G553</f>
        <v>22752</v>
      </c>
      <c r="H552" s="19">
        <f t="shared" si="62"/>
        <v>0</v>
      </c>
      <c r="I552" s="19">
        <f t="shared" si="62"/>
        <v>0</v>
      </c>
      <c r="J552" s="19">
        <f t="shared" si="62"/>
        <v>0</v>
      </c>
      <c r="K552" s="19">
        <f t="shared" si="62"/>
        <v>0</v>
      </c>
      <c r="L552" s="19">
        <f t="shared" si="62"/>
        <v>0</v>
      </c>
      <c r="M552" s="19">
        <f t="shared" si="62"/>
        <v>0</v>
      </c>
      <c r="N552" s="19">
        <f t="shared" si="62"/>
        <v>0</v>
      </c>
      <c r="O552" s="19">
        <f t="shared" si="62"/>
        <v>0</v>
      </c>
      <c r="P552" s="19">
        <f t="shared" si="62"/>
        <v>0</v>
      </c>
      <c r="Q552" s="19">
        <f t="shared" si="62"/>
        <v>0</v>
      </c>
      <c r="R552" s="19">
        <f t="shared" si="62"/>
        <v>0</v>
      </c>
      <c r="S552" s="19">
        <f t="shared" si="62"/>
        <v>0</v>
      </c>
      <c r="T552" s="19">
        <f t="shared" si="62"/>
        <v>0</v>
      </c>
      <c r="U552" s="19">
        <f t="shared" si="62"/>
        <v>0</v>
      </c>
      <c r="V552" s="19">
        <f t="shared" si="62"/>
        <v>0</v>
      </c>
      <c r="W552" s="19">
        <f t="shared" si="62"/>
        <v>0</v>
      </c>
      <c r="X552" s="19">
        <f t="shared" si="62"/>
        <v>0</v>
      </c>
      <c r="Y552" s="19">
        <f t="shared" si="62"/>
        <v>22752</v>
      </c>
    </row>
    <row r="553" spans="1:25" ht="12.75">
      <c r="A553" s="25" t="s">
        <v>126</v>
      </c>
      <c r="B553" s="22" t="s">
        <v>13</v>
      </c>
      <c r="C553" s="133" t="s">
        <v>16</v>
      </c>
      <c r="D553" s="133" t="s">
        <v>3</v>
      </c>
      <c r="E553" s="134" t="s">
        <v>506</v>
      </c>
      <c r="F553" s="137">
        <v>620</v>
      </c>
      <c r="G553" s="19">
        <v>22752</v>
      </c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9">
        <v>22752</v>
      </c>
    </row>
    <row r="554" spans="1:25" ht="12.75">
      <c r="A554" s="17" t="s">
        <v>337</v>
      </c>
      <c r="B554" s="22" t="s">
        <v>13</v>
      </c>
      <c r="C554" s="18" t="s">
        <v>16</v>
      </c>
      <c r="D554" s="18" t="s">
        <v>12</v>
      </c>
      <c r="E554" s="19"/>
      <c r="F554" s="15"/>
      <c r="G554" s="130">
        <f>G555+G575+G570</f>
        <v>92503</v>
      </c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130">
        <f>Y555+Y575+Y570</f>
        <v>94648</v>
      </c>
    </row>
    <row r="555" spans="1:25" ht="51">
      <c r="A555" s="49" t="s">
        <v>303</v>
      </c>
      <c r="B555" s="22" t="s">
        <v>13</v>
      </c>
      <c r="C555" s="18" t="s">
        <v>16</v>
      </c>
      <c r="D555" s="18" t="s">
        <v>12</v>
      </c>
      <c r="E555" s="19" t="s">
        <v>171</v>
      </c>
      <c r="F555" s="15"/>
      <c r="G555" s="19">
        <f>G556+G562+G566</f>
        <v>47067</v>
      </c>
      <c r="H555" s="19">
        <f aca="true" t="shared" si="63" ref="H555:Y555">H556+H562+H566</f>
        <v>0</v>
      </c>
      <c r="I555" s="19">
        <f t="shared" si="63"/>
        <v>0</v>
      </c>
      <c r="J555" s="19">
        <f t="shared" si="63"/>
        <v>0</v>
      </c>
      <c r="K555" s="19">
        <f t="shared" si="63"/>
        <v>0</v>
      </c>
      <c r="L555" s="19">
        <f t="shared" si="63"/>
        <v>0</v>
      </c>
      <c r="M555" s="19">
        <f t="shared" si="63"/>
        <v>0</v>
      </c>
      <c r="N555" s="19">
        <f t="shared" si="63"/>
        <v>0</v>
      </c>
      <c r="O555" s="19">
        <f t="shared" si="63"/>
        <v>0</v>
      </c>
      <c r="P555" s="19">
        <f t="shared" si="63"/>
        <v>0</v>
      </c>
      <c r="Q555" s="19">
        <f t="shared" si="63"/>
        <v>0</v>
      </c>
      <c r="R555" s="19">
        <f t="shared" si="63"/>
        <v>0</v>
      </c>
      <c r="S555" s="19">
        <f t="shared" si="63"/>
        <v>0</v>
      </c>
      <c r="T555" s="19">
        <f t="shared" si="63"/>
        <v>0</v>
      </c>
      <c r="U555" s="19">
        <f t="shared" si="63"/>
        <v>0</v>
      </c>
      <c r="V555" s="19">
        <f t="shared" si="63"/>
        <v>0</v>
      </c>
      <c r="W555" s="19">
        <f t="shared" si="63"/>
        <v>0</v>
      </c>
      <c r="X555" s="19">
        <f t="shared" si="63"/>
        <v>0</v>
      </c>
      <c r="Y555" s="19">
        <f t="shared" si="63"/>
        <v>49072</v>
      </c>
    </row>
    <row r="556" spans="1:25" ht="28.5" customHeight="1">
      <c r="A556" s="25" t="s">
        <v>286</v>
      </c>
      <c r="B556" s="22" t="s">
        <v>13</v>
      </c>
      <c r="C556" s="18" t="s">
        <v>16</v>
      </c>
      <c r="D556" s="18" t="s">
        <v>12</v>
      </c>
      <c r="E556" s="19" t="s">
        <v>181</v>
      </c>
      <c r="F556" s="15"/>
      <c r="G556" s="19">
        <f>G557</f>
        <v>45067</v>
      </c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9">
        <f>Y557</f>
        <v>47072</v>
      </c>
    </row>
    <row r="557" spans="1:25" ht="63.75">
      <c r="A557" s="23" t="s">
        <v>358</v>
      </c>
      <c r="B557" s="22" t="s">
        <v>13</v>
      </c>
      <c r="C557" s="18" t="s">
        <v>16</v>
      </c>
      <c r="D557" s="18" t="s">
        <v>12</v>
      </c>
      <c r="E557" s="19" t="s">
        <v>182</v>
      </c>
      <c r="F557" s="15"/>
      <c r="G557" s="19">
        <f>G560+G558</f>
        <v>45067</v>
      </c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9">
        <f>Y560+Y558</f>
        <v>47072</v>
      </c>
    </row>
    <row r="558" spans="1:25" ht="38.25" hidden="1">
      <c r="A558" s="24" t="s">
        <v>327</v>
      </c>
      <c r="B558" s="22" t="s">
        <v>13</v>
      </c>
      <c r="C558" s="18" t="s">
        <v>16</v>
      </c>
      <c r="D558" s="18" t="s">
        <v>12</v>
      </c>
      <c r="E558" s="19" t="s">
        <v>182</v>
      </c>
      <c r="F558" s="15">
        <v>200</v>
      </c>
      <c r="G558" s="19">
        <f>G559</f>
        <v>0</v>
      </c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9">
        <f>Y559</f>
        <v>0</v>
      </c>
    </row>
    <row r="559" spans="1:25" ht="38.25" hidden="1">
      <c r="A559" s="24" t="s">
        <v>328</v>
      </c>
      <c r="B559" s="22" t="s">
        <v>13</v>
      </c>
      <c r="C559" s="18" t="s">
        <v>16</v>
      </c>
      <c r="D559" s="18" t="s">
        <v>12</v>
      </c>
      <c r="E559" s="19" t="s">
        <v>182</v>
      </c>
      <c r="F559" s="15">
        <v>240</v>
      </c>
      <c r="G559" s="19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9"/>
    </row>
    <row r="560" spans="1:25" ht="41.25" customHeight="1">
      <c r="A560" s="24" t="s">
        <v>88</v>
      </c>
      <c r="B560" s="22" t="s">
        <v>13</v>
      </c>
      <c r="C560" s="18" t="s">
        <v>16</v>
      </c>
      <c r="D560" s="18" t="s">
        <v>12</v>
      </c>
      <c r="E560" s="19" t="s">
        <v>182</v>
      </c>
      <c r="F560" s="15">
        <v>600</v>
      </c>
      <c r="G560" s="19">
        <f>G561</f>
        <v>45067</v>
      </c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9">
        <f>Y561</f>
        <v>47072</v>
      </c>
    </row>
    <row r="561" spans="1:25" ht="16.5" customHeight="1">
      <c r="A561" s="25" t="s">
        <v>126</v>
      </c>
      <c r="B561" s="22" t="s">
        <v>13</v>
      </c>
      <c r="C561" s="18" t="s">
        <v>16</v>
      </c>
      <c r="D561" s="18" t="s">
        <v>12</v>
      </c>
      <c r="E561" s="19" t="s">
        <v>182</v>
      </c>
      <c r="F561" s="15">
        <v>620</v>
      </c>
      <c r="G561" s="19">
        <v>45067</v>
      </c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9">
        <v>47072</v>
      </c>
    </row>
    <row r="562" spans="1:25" ht="63.75">
      <c r="A562" s="49" t="s">
        <v>469</v>
      </c>
      <c r="B562" s="22" t="s">
        <v>13</v>
      </c>
      <c r="C562" s="58" t="s">
        <v>16</v>
      </c>
      <c r="D562" s="58" t="s">
        <v>12</v>
      </c>
      <c r="E562" s="44" t="s">
        <v>471</v>
      </c>
      <c r="F562" s="44"/>
      <c r="G562" s="19">
        <f>G563</f>
        <v>0</v>
      </c>
      <c r="H562" s="19">
        <f aca="true" t="shared" si="64" ref="H562:Y564">H563</f>
        <v>0</v>
      </c>
      <c r="I562" s="19">
        <f t="shared" si="64"/>
        <v>0</v>
      </c>
      <c r="J562" s="19">
        <f t="shared" si="64"/>
        <v>0</v>
      </c>
      <c r="K562" s="19">
        <f t="shared" si="64"/>
        <v>0</v>
      </c>
      <c r="L562" s="19">
        <f t="shared" si="64"/>
        <v>0</v>
      </c>
      <c r="M562" s="19">
        <f t="shared" si="64"/>
        <v>0</v>
      </c>
      <c r="N562" s="19">
        <f t="shared" si="64"/>
        <v>0</v>
      </c>
      <c r="O562" s="19">
        <f t="shared" si="64"/>
        <v>0</v>
      </c>
      <c r="P562" s="19">
        <f t="shared" si="64"/>
        <v>0</v>
      </c>
      <c r="Q562" s="19">
        <f t="shared" si="64"/>
        <v>0</v>
      </c>
      <c r="R562" s="19">
        <f t="shared" si="64"/>
        <v>0</v>
      </c>
      <c r="S562" s="19">
        <f t="shared" si="64"/>
        <v>0</v>
      </c>
      <c r="T562" s="19">
        <f t="shared" si="64"/>
        <v>0</v>
      </c>
      <c r="U562" s="19">
        <f t="shared" si="64"/>
        <v>0</v>
      </c>
      <c r="V562" s="19">
        <f t="shared" si="64"/>
        <v>0</v>
      </c>
      <c r="W562" s="19">
        <f t="shared" si="64"/>
        <v>0</v>
      </c>
      <c r="X562" s="19">
        <f t="shared" si="64"/>
        <v>0</v>
      </c>
      <c r="Y562" s="19">
        <f t="shared" si="64"/>
        <v>0</v>
      </c>
    </row>
    <row r="563" spans="1:25" ht="127.5">
      <c r="A563" s="49" t="s">
        <v>470</v>
      </c>
      <c r="B563" s="22" t="s">
        <v>13</v>
      </c>
      <c r="C563" s="58" t="s">
        <v>16</v>
      </c>
      <c r="D563" s="58" t="s">
        <v>12</v>
      </c>
      <c r="E563" s="44" t="s">
        <v>472</v>
      </c>
      <c r="F563" s="44"/>
      <c r="G563" s="19">
        <f>G564</f>
        <v>0</v>
      </c>
      <c r="H563" s="19">
        <f t="shared" si="64"/>
        <v>0</v>
      </c>
      <c r="I563" s="19">
        <f t="shared" si="64"/>
        <v>0</v>
      </c>
      <c r="J563" s="19">
        <f t="shared" si="64"/>
        <v>0</v>
      </c>
      <c r="K563" s="19">
        <f t="shared" si="64"/>
        <v>0</v>
      </c>
      <c r="L563" s="19">
        <f t="shared" si="64"/>
        <v>0</v>
      </c>
      <c r="M563" s="19">
        <f t="shared" si="64"/>
        <v>0</v>
      </c>
      <c r="N563" s="19">
        <f t="shared" si="64"/>
        <v>0</v>
      </c>
      <c r="O563" s="19">
        <f t="shared" si="64"/>
        <v>0</v>
      </c>
      <c r="P563" s="19">
        <f t="shared" si="64"/>
        <v>0</v>
      </c>
      <c r="Q563" s="19">
        <f t="shared" si="64"/>
        <v>0</v>
      </c>
      <c r="R563" s="19">
        <f t="shared" si="64"/>
        <v>0</v>
      </c>
      <c r="S563" s="19">
        <f t="shared" si="64"/>
        <v>0</v>
      </c>
      <c r="T563" s="19">
        <f t="shared" si="64"/>
        <v>0</v>
      </c>
      <c r="U563" s="19">
        <f t="shared" si="64"/>
        <v>0</v>
      </c>
      <c r="V563" s="19">
        <f t="shared" si="64"/>
        <v>0</v>
      </c>
      <c r="W563" s="19">
        <f t="shared" si="64"/>
        <v>0</v>
      </c>
      <c r="X563" s="19">
        <f t="shared" si="64"/>
        <v>0</v>
      </c>
      <c r="Y563" s="19">
        <f t="shared" si="64"/>
        <v>0</v>
      </c>
    </row>
    <row r="564" spans="1:25" ht="40.5" customHeight="1">
      <c r="A564" s="136" t="s">
        <v>88</v>
      </c>
      <c r="B564" s="22" t="s">
        <v>13</v>
      </c>
      <c r="C564" s="58" t="s">
        <v>16</v>
      </c>
      <c r="D564" s="58" t="s">
        <v>12</v>
      </c>
      <c r="E564" s="44" t="s">
        <v>472</v>
      </c>
      <c r="F564" s="44">
        <v>600</v>
      </c>
      <c r="G564" s="19">
        <f>G565</f>
        <v>0</v>
      </c>
      <c r="H564" s="19">
        <f t="shared" si="64"/>
        <v>0</v>
      </c>
      <c r="I564" s="19">
        <f t="shared" si="64"/>
        <v>0</v>
      </c>
      <c r="J564" s="19">
        <f t="shared" si="64"/>
        <v>0</v>
      </c>
      <c r="K564" s="19">
        <f t="shared" si="64"/>
        <v>0</v>
      </c>
      <c r="L564" s="19">
        <f t="shared" si="64"/>
        <v>0</v>
      </c>
      <c r="M564" s="19">
        <f t="shared" si="64"/>
        <v>0</v>
      </c>
      <c r="N564" s="19">
        <f t="shared" si="64"/>
        <v>0</v>
      </c>
      <c r="O564" s="19">
        <f t="shared" si="64"/>
        <v>0</v>
      </c>
      <c r="P564" s="19">
        <f t="shared" si="64"/>
        <v>0</v>
      </c>
      <c r="Q564" s="19">
        <f t="shared" si="64"/>
        <v>0</v>
      </c>
      <c r="R564" s="19">
        <f t="shared" si="64"/>
        <v>0</v>
      </c>
      <c r="S564" s="19">
        <f t="shared" si="64"/>
        <v>0</v>
      </c>
      <c r="T564" s="19">
        <f t="shared" si="64"/>
        <v>0</v>
      </c>
      <c r="U564" s="19">
        <f t="shared" si="64"/>
        <v>0</v>
      </c>
      <c r="V564" s="19">
        <f t="shared" si="64"/>
        <v>0</v>
      </c>
      <c r="W564" s="19">
        <f t="shared" si="64"/>
        <v>0</v>
      </c>
      <c r="X564" s="19">
        <f t="shared" si="64"/>
        <v>0</v>
      </c>
      <c r="Y564" s="19">
        <f t="shared" si="64"/>
        <v>0</v>
      </c>
    </row>
    <row r="565" spans="1:25" ht="16.5" customHeight="1">
      <c r="A565" s="136" t="s">
        <v>126</v>
      </c>
      <c r="B565" s="22" t="s">
        <v>13</v>
      </c>
      <c r="C565" s="58" t="s">
        <v>16</v>
      </c>
      <c r="D565" s="58" t="s">
        <v>12</v>
      </c>
      <c r="E565" s="44" t="s">
        <v>472</v>
      </c>
      <c r="F565" s="44">
        <v>620</v>
      </c>
      <c r="G565" s="19">
        <v>0</v>
      </c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9">
        <v>0</v>
      </c>
    </row>
    <row r="566" spans="1:25" ht="38.25">
      <c r="A566" s="132" t="s">
        <v>478</v>
      </c>
      <c r="B566" s="22" t="s">
        <v>13</v>
      </c>
      <c r="C566" s="133" t="s">
        <v>16</v>
      </c>
      <c r="D566" s="133" t="s">
        <v>12</v>
      </c>
      <c r="E566" s="137" t="s">
        <v>479</v>
      </c>
      <c r="F566" s="137"/>
      <c r="G566" s="19">
        <f>G567</f>
        <v>2000</v>
      </c>
      <c r="H566" s="19">
        <f aca="true" t="shared" si="65" ref="H566:Y568">H567</f>
        <v>0</v>
      </c>
      <c r="I566" s="19">
        <f t="shared" si="65"/>
        <v>0</v>
      </c>
      <c r="J566" s="19">
        <f t="shared" si="65"/>
        <v>0</v>
      </c>
      <c r="K566" s="19">
        <f t="shared" si="65"/>
        <v>0</v>
      </c>
      <c r="L566" s="19">
        <f t="shared" si="65"/>
        <v>0</v>
      </c>
      <c r="M566" s="19">
        <f t="shared" si="65"/>
        <v>0</v>
      </c>
      <c r="N566" s="19">
        <f t="shared" si="65"/>
        <v>0</v>
      </c>
      <c r="O566" s="19">
        <f t="shared" si="65"/>
        <v>0</v>
      </c>
      <c r="P566" s="19">
        <f t="shared" si="65"/>
        <v>0</v>
      </c>
      <c r="Q566" s="19">
        <f t="shared" si="65"/>
        <v>0</v>
      </c>
      <c r="R566" s="19">
        <f t="shared" si="65"/>
        <v>0</v>
      </c>
      <c r="S566" s="19">
        <f t="shared" si="65"/>
        <v>0</v>
      </c>
      <c r="T566" s="19">
        <f t="shared" si="65"/>
        <v>0</v>
      </c>
      <c r="U566" s="19">
        <f t="shared" si="65"/>
        <v>0</v>
      </c>
      <c r="V566" s="19">
        <f t="shared" si="65"/>
        <v>0</v>
      </c>
      <c r="W566" s="19">
        <f t="shared" si="65"/>
        <v>0</v>
      </c>
      <c r="X566" s="19">
        <f t="shared" si="65"/>
        <v>0</v>
      </c>
      <c r="Y566" s="19">
        <f t="shared" si="65"/>
        <v>2000</v>
      </c>
    </row>
    <row r="567" spans="1:25" ht="38.25">
      <c r="A567" s="132" t="s">
        <v>492</v>
      </c>
      <c r="B567" s="22" t="s">
        <v>13</v>
      </c>
      <c r="C567" s="133" t="s">
        <v>16</v>
      </c>
      <c r="D567" s="133" t="s">
        <v>12</v>
      </c>
      <c r="E567" s="137" t="s">
        <v>493</v>
      </c>
      <c r="F567" s="137"/>
      <c r="G567" s="19">
        <f>G568</f>
        <v>2000</v>
      </c>
      <c r="H567" s="19">
        <f t="shared" si="65"/>
        <v>0</v>
      </c>
      <c r="I567" s="19">
        <f t="shared" si="65"/>
        <v>0</v>
      </c>
      <c r="J567" s="19">
        <f t="shared" si="65"/>
        <v>0</v>
      </c>
      <c r="K567" s="19">
        <f t="shared" si="65"/>
        <v>0</v>
      </c>
      <c r="L567" s="19">
        <f t="shared" si="65"/>
        <v>0</v>
      </c>
      <c r="M567" s="19">
        <f t="shared" si="65"/>
        <v>0</v>
      </c>
      <c r="N567" s="19">
        <f t="shared" si="65"/>
        <v>0</v>
      </c>
      <c r="O567" s="19">
        <f t="shared" si="65"/>
        <v>0</v>
      </c>
      <c r="P567" s="19">
        <f t="shared" si="65"/>
        <v>0</v>
      </c>
      <c r="Q567" s="19">
        <f t="shared" si="65"/>
        <v>0</v>
      </c>
      <c r="R567" s="19">
        <f t="shared" si="65"/>
        <v>0</v>
      </c>
      <c r="S567" s="19">
        <f t="shared" si="65"/>
        <v>0</v>
      </c>
      <c r="T567" s="19">
        <f t="shared" si="65"/>
        <v>0</v>
      </c>
      <c r="U567" s="19">
        <f t="shared" si="65"/>
        <v>0</v>
      </c>
      <c r="V567" s="19">
        <f t="shared" si="65"/>
        <v>0</v>
      </c>
      <c r="W567" s="19">
        <f t="shared" si="65"/>
        <v>0</v>
      </c>
      <c r="X567" s="19">
        <f t="shared" si="65"/>
        <v>0</v>
      </c>
      <c r="Y567" s="19">
        <f t="shared" si="65"/>
        <v>2000</v>
      </c>
    </row>
    <row r="568" spans="1:25" ht="42" customHeight="1">
      <c r="A568" s="136" t="s">
        <v>88</v>
      </c>
      <c r="B568" s="22" t="s">
        <v>13</v>
      </c>
      <c r="C568" s="133" t="s">
        <v>16</v>
      </c>
      <c r="D568" s="133" t="s">
        <v>12</v>
      </c>
      <c r="E568" s="137" t="s">
        <v>494</v>
      </c>
      <c r="F568" s="137">
        <v>600</v>
      </c>
      <c r="G568" s="19">
        <f>G569</f>
        <v>2000</v>
      </c>
      <c r="H568" s="19">
        <f t="shared" si="65"/>
        <v>0</v>
      </c>
      <c r="I568" s="19">
        <f t="shared" si="65"/>
        <v>0</v>
      </c>
      <c r="J568" s="19">
        <f t="shared" si="65"/>
        <v>0</v>
      </c>
      <c r="K568" s="19">
        <f t="shared" si="65"/>
        <v>0</v>
      </c>
      <c r="L568" s="19">
        <f t="shared" si="65"/>
        <v>0</v>
      </c>
      <c r="M568" s="19">
        <f t="shared" si="65"/>
        <v>0</v>
      </c>
      <c r="N568" s="19">
        <f t="shared" si="65"/>
        <v>0</v>
      </c>
      <c r="O568" s="19">
        <f t="shared" si="65"/>
        <v>0</v>
      </c>
      <c r="P568" s="19">
        <f t="shared" si="65"/>
        <v>0</v>
      </c>
      <c r="Q568" s="19">
        <f t="shared" si="65"/>
        <v>0</v>
      </c>
      <c r="R568" s="19">
        <f t="shared" si="65"/>
        <v>0</v>
      </c>
      <c r="S568" s="19">
        <f t="shared" si="65"/>
        <v>0</v>
      </c>
      <c r="T568" s="19">
        <f t="shared" si="65"/>
        <v>0</v>
      </c>
      <c r="U568" s="19">
        <f t="shared" si="65"/>
        <v>0</v>
      </c>
      <c r="V568" s="19">
        <f t="shared" si="65"/>
        <v>0</v>
      </c>
      <c r="W568" s="19">
        <f t="shared" si="65"/>
        <v>0</v>
      </c>
      <c r="X568" s="19">
        <f t="shared" si="65"/>
        <v>0</v>
      </c>
      <c r="Y568" s="19">
        <f t="shared" si="65"/>
        <v>2000</v>
      </c>
    </row>
    <row r="569" spans="1:25" ht="16.5" customHeight="1">
      <c r="A569" s="136" t="s">
        <v>126</v>
      </c>
      <c r="B569" s="22" t="s">
        <v>13</v>
      </c>
      <c r="C569" s="133" t="s">
        <v>16</v>
      </c>
      <c r="D569" s="133" t="s">
        <v>12</v>
      </c>
      <c r="E569" s="137" t="s">
        <v>494</v>
      </c>
      <c r="F569" s="137">
        <v>620</v>
      </c>
      <c r="G569" s="19">
        <v>2000</v>
      </c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9">
        <v>2000</v>
      </c>
    </row>
    <row r="570" spans="1:25" ht="63.75" hidden="1">
      <c r="A570" s="49" t="s">
        <v>446</v>
      </c>
      <c r="B570" s="22" t="s">
        <v>13</v>
      </c>
      <c r="C570" s="18" t="s">
        <v>16</v>
      </c>
      <c r="D570" s="18" t="s">
        <v>12</v>
      </c>
      <c r="E570" s="19" t="s">
        <v>449</v>
      </c>
      <c r="F570" s="15"/>
      <c r="G570" s="19">
        <f>G571</f>
        <v>0</v>
      </c>
      <c r="H570" s="19">
        <f aca="true" t="shared" si="66" ref="H570:Y573">H571</f>
        <v>501</v>
      </c>
      <c r="I570" s="19">
        <f t="shared" si="66"/>
        <v>502</v>
      </c>
      <c r="J570" s="19">
        <f t="shared" si="66"/>
        <v>503</v>
      </c>
      <c r="K570" s="19">
        <f t="shared" si="66"/>
        <v>504</v>
      </c>
      <c r="L570" s="19">
        <f t="shared" si="66"/>
        <v>505</v>
      </c>
      <c r="M570" s="19">
        <f t="shared" si="66"/>
        <v>506</v>
      </c>
      <c r="N570" s="19">
        <f t="shared" si="66"/>
        <v>507</v>
      </c>
      <c r="O570" s="19">
        <f t="shared" si="66"/>
        <v>508</v>
      </c>
      <c r="P570" s="19">
        <f t="shared" si="66"/>
        <v>509</v>
      </c>
      <c r="Q570" s="19">
        <f t="shared" si="66"/>
        <v>510</v>
      </c>
      <c r="R570" s="19">
        <f t="shared" si="66"/>
        <v>511</v>
      </c>
      <c r="S570" s="19">
        <f t="shared" si="66"/>
        <v>512</v>
      </c>
      <c r="T570" s="19">
        <f t="shared" si="66"/>
        <v>513</v>
      </c>
      <c r="U570" s="19">
        <f t="shared" si="66"/>
        <v>514</v>
      </c>
      <c r="V570" s="19">
        <f t="shared" si="66"/>
        <v>515</v>
      </c>
      <c r="W570" s="19">
        <f t="shared" si="66"/>
        <v>516</v>
      </c>
      <c r="X570" s="19">
        <f t="shared" si="66"/>
        <v>517</v>
      </c>
      <c r="Y570" s="19">
        <f t="shared" si="66"/>
        <v>0</v>
      </c>
    </row>
    <row r="571" spans="1:25" ht="38.25" hidden="1">
      <c r="A571" s="49" t="s">
        <v>447</v>
      </c>
      <c r="B571" s="22" t="s">
        <v>13</v>
      </c>
      <c r="C571" s="18" t="s">
        <v>16</v>
      </c>
      <c r="D571" s="18" t="s">
        <v>12</v>
      </c>
      <c r="E571" s="19" t="s">
        <v>450</v>
      </c>
      <c r="F571" s="15"/>
      <c r="G571" s="19">
        <f>G572</f>
        <v>0</v>
      </c>
      <c r="H571" s="19">
        <f t="shared" si="66"/>
        <v>501</v>
      </c>
      <c r="I571" s="19">
        <f t="shared" si="66"/>
        <v>502</v>
      </c>
      <c r="J571" s="19">
        <f t="shared" si="66"/>
        <v>503</v>
      </c>
      <c r="K571" s="19">
        <f t="shared" si="66"/>
        <v>504</v>
      </c>
      <c r="L571" s="19">
        <f t="shared" si="66"/>
        <v>505</v>
      </c>
      <c r="M571" s="19">
        <f t="shared" si="66"/>
        <v>506</v>
      </c>
      <c r="N571" s="19">
        <f t="shared" si="66"/>
        <v>507</v>
      </c>
      <c r="O571" s="19">
        <f t="shared" si="66"/>
        <v>508</v>
      </c>
      <c r="P571" s="19">
        <f t="shared" si="66"/>
        <v>509</v>
      </c>
      <c r="Q571" s="19">
        <f t="shared" si="66"/>
        <v>510</v>
      </c>
      <c r="R571" s="19">
        <f t="shared" si="66"/>
        <v>511</v>
      </c>
      <c r="S571" s="19">
        <f t="shared" si="66"/>
        <v>512</v>
      </c>
      <c r="T571" s="19">
        <f t="shared" si="66"/>
        <v>513</v>
      </c>
      <c r="U571" s="19">
        <f t="shared" si="66"/>
        <v>514</v>
      </c>
      <c r="V571" s="19">
        <f t="shared" si="66"/>
        <v>515</v>
      </c>
      <c r="W571" s="19">
        <f t="shared" si="66"/>
        <v>516</v>
      </c>
      <c r="X571" s="19">
        <f t="shared" si="66"/>
        <v>517</v>
      </c>
      <c r="Y571" s="19">
        <f t="shared" si="66"/>
        <v>0</v>
      </c>
    </row>
    <row r="572" spans="1:25" ht="38.25" hidden="1">
      <c r="A572" s="49" t="s">
        <v>448</v>
      </c>
      <c r="B572" s="22" t="s">
        <v>13</v>
      </c>
      <c r="C572" s="18" t="s">
        <v>16</v>
      </c>
      <c r="D572" s="18" t="s">
        <v>12</v>
      </c>
      <c r="E572" s="19" t="s">
        <v>451</v>
      </c>
      <c r="F572" s="15"/>
      <c r="G572" s="19">
        <f>G573</f>
        <v>0</v>
      </c>
      <c r="H572" s="19">
        <f t="shared" si="66"/>
        <v>501</v>
      </c>
      <c r="I572" s="19">
        <f t="shared" si="66"/>
        <v>502</v>
      </c>
      <c r="J572" s="19">
        <f t="shared" si="66"/>
        <v>503</v>
      </c>
      <c r="K572" s="19">
        <f t="shared" si="66"/>
        <v>504</v>
      </c>
      <c r="L572" s="19">
        <f t="shared" si="66"/>
        <v>505</v>
      </c>
      <c r="M572" s="19">
        <f t="shared" si="66"/>
        <v>506</v>
      </c>
      <c r="N572" s="19">
        <f t="shared" si="66"/>
        <v>507</v>
      </c>
      <c r="O572" s="19">
        <f t="shared" si="66"/>
        <v>508</v>
      </c>
      <c r="P572" s="19">
        <f t="shared" si="66"/>
        <v>509</v>
      </c>
      <c r="Q572" s="19">
        <f t="shared" si="66"/>
        <v>510</v>
      </c>
      <c r="R572" s="19">
        <f t="shared" si="66"/>
        <v>511</v>
      </c>
      <c r="S572" s="19">
        <f t="shared" si="66"/>
        <v>512</v>
      </c>
      <c r="T572" s="19">
        <f t="shared" si="66"/>
        <v>513</v>
      </c>
      <c r="U572" s="19">
        <f t="shared" si="66"/>
        <v>514</v>
      </c>
      <c r="V572" s="19">
        <f t="shared" si="66"/>
        <v>515</v>
      </c>
      <c r="W572" s="19">
        <f t="shared" si="66"/>
        <v>516</v>
      </c>
      <c r="X572" s="19">
        <f t="shared" si="66"/>
        <v>517</v>
      </c>
      <c r="Y572" s="19">
        <f t="shared" si="66"/>
        <v>0</v>
      </c>
    </row>
    <row r="573" spans="1:25" ht="41.25" customHeight="1" hidden="1">
      <c r="A573" s="24" t="s">
        <v>88</v>
      </c>
      <c r="B573" s="22" t="s">
        <v>13</v>
      </c>
      <c r="C573" s="18" t="s">
        <v>16</v>
      </c>
      <c r="D573" s="18" t="s">
        <v>12</v>
      </c>
      <c r="E573" s="19" t="s">
        <v>451</v>
      </c>
      <c r="F573" s="15">
        <v>600</v>
      </c>
      <c r="G573" s="19">
        <f>G574</f>
        <v>0</v>
      </c>
      <c r="H573" s="19">
        <f t="shared" si="66"/>
        <v>501</v>
      </c>
      <c r="I573" s="19">
        <f t="shared" si="66"/>
        <v>502</v>
      </c>
      <c r="J573" s="19">
        <f t="shared" si="66"/>
        <v>503</v>
      </c>
      <c r="K573" s="19">
        <f t="shared" si="66"/>
        <v>504</v>
      </c>
      <c r="L573" s="19">
        <f t="shared" si="66"/>
        <v>505</v>
      </c>
      <c r="M573" s="19">
        <f t="shared" si="66"/>
        <v>506</v>
      </c>
      <c r="N573" s="19">
        <f t="shared" si="66"/>
        <v>507</v>
      </c>
      <c r="O573" s="19">
        <f t="shared" si="66"/>
        <v>508</v>
      </c>
      <c r="P573" s="19">
        <f t="shared" si="66"/>
        <v>509</v>
      </c>
      <c r="Q573" s="19">
        <f t="shared" si="66"/>
        <v>510</v>
      </c>
      <c r="R573" s="19">
        <f t="shared" si="66"/>
        <v>511</v>
      </c>
      <c r="S573" s="19">
        <f t="shared" si="66"/>
        <v>512</v>
      </c>
      <c r="T573" s="19">
        <f t="shared" si="66"/>
        <v>513</v>
      </c>
      <c r="U573" s="19">
        <f t="shared" si="66"/>
        <v>514</v>
      </c>
      <c r="V573" s="19">
        <f t="shared" si="66"/>
        <v>515</v>
      </c>
      <c r="W573" s="19">
        <f t="shared" si="66"/>
        <v>516</v>
      </c>
      <c r="X573" s="19">
        <f t="shared" si="66"/>
        <v>517</v>
      </c>
      <c r="Y573" s="19">
        <f t="shared" si="66"/>
        <v>0</v>
      </c>
    </row>
    <row r="574" spans="1:25" ht="38.25" hidden="1">
      <c r="A574" s="25" t="s">
        <v>163</v>
      </c>
      <c r="B574" s="22" t="s">
        <v>13</v>
      </c>
      <c r="C574" s="18" t="s">
        <v>16</v>
      </c>
      <c r="D574" s="18" t="s">
        <v>12</v>
      </c>
      <c r="E574" s="19" t="s">
        <v>451</v>
      </c>
      <c r="F574" s="15">
        <v>630</v>
      </c>
      <c r="G574" s="19"/>
      <c r="H574" s="19">
        <v>501</v>
      </c>
      <c r="I574" s="19">
        <v>502</v>
      </c>
      <c r="J574" s="19">
        <v>503</v>
      </c>
      <c r="K574" s="19">
        <v>504</v>
      </c>
      <c r="L574" s="19">
        <v>505</v>
      </c>
      <c r="M574" s="19">
        <v>506</v>
      </c>
      <c r="N574" s="19">
        <v>507</v>
      </c>
      <c r="O574" s="19">
        <v>508</v>
      </c>
      <c r="P574" s="19">
        <v>509</v>
      </c>
      <c r="Q574" s="19">
        <v>510</v>
      </c>
      <c r="R574" s="19">
        <v>511</v>
      </c>
      <c r="S574" s="19">
        <v>512</v>
      </c>
      <c r="T574" s="19">
        <v>513</v>
      </c>
      <c r="U574" s="19">
        <v>514</v>
      </c>
      <c r="V574" s="19">
        <v>515</v>
      </c>
      <c r="W574" s="19">
        <v>516</v>
      </c>
      <c r="X574" s="19">
        <v>517</v>
      </c>
      <c r="Y574" s="19"/>
    </row>
    <row r="575" spans="1:25" ht="38.25">
      <c r="A575" s="21" t="s">
        <v>367</v>
      </c>
      <c r="B575" s="22" t="s">
        <v>13</v>
      </c>
      <c r="C575" s="18" t="s">
        <v>16</v>
      </c>
      <c r="D575" s="18" t="s">
        <v>12</v>
      </c>
      <c r="E575" s="22" t="s">
        <v>122</v>
      </c>
      <c r="F575" s="15"/>
      <c r="G575" s="19">
        <f>G576</f>
        <v>45436</v>
      </c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9">
        <f>Y576+Y582</f>
        <v>45576</v>
      </c>
    </row>
    <row r="576" spans="1:25" ht="27" customHeight="1">
      <c r="A576" s="23" t="s">
        <v>137</v>
      </c>
      <c r="B576" s="22" t="s">
        <v>13</v>
      </c>
      <c r="C576" s="18" t="s">
        <v>16</v>
      </c>
      <c r="D576" s="18" t="s">
        <v>12</v>
      </c>
      <c r="E576" s="19" t="s">
        <v>134</v>
      </c>
      <c r="F576" s="15"/>
      <c r="G576" s="19">
        <f>G577</f>
        <v>45436</v>
      </c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9">
        <f>Y577+Y583</f>
        <v>45576</v>
      </c>
    </row>
    <row r="577" spans="1:25" ht="63.75">
      <c r="A577" s="23" t="s">
        <v>368</v>
      </c>
      <c r="B577" s="22" t="s">
        <v>13</v>
      </c>
      <c r="C577" s="18" t="s">
        <v>16</v>
      </c>
      <c r="D577" s="18" t="s">
        <v>12</v>
      </c>
      <c r="E577" s="19" t="s">
        <v>135</v>
      </c>
      <c r="F577" s="15"/>
      <c r="G577" s="19">
        <f>G580+G578</f>
        <v>45436</v>
      </c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9">
        <f>Y580+Y578</f>
        <v>45576</v>
      </c>
    </row>
    <row r="578" spans="1:25" ht="38.25" hidden="1">
      <c r="A578" s="24" t="s">
        <v>327</v>
      </c>
      <c r="B578" s="22" t="s">
        <v>13</v>
      </c>
      <c r="C578" s="18" t="s">
        <v>16</v>
      </c>
      <c r="D578" s="18" t="s">
        <v>12</v>
      </c>
      <c r="E578" s="19" t="s">
        <v>135</v>
      </c>
      <c r="F578" s="15">
        <v>200</v>
      </c>
      <c r="G578" s="19">
        <f>G579</f>
        <v>0</v>
      </c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9">
        <f>Y579</f>
        <v>0</v>
      </c>
    </row>
    <row r="579" spans="1:25" ht="38.25" hidden="1">
      <c r="A579" s="24" t="s">
        <v>328</v>
      </c>
      <c r="B579" s="22" t="s">
        <v>13</v>
      </c>
      <c r="C579" s="18" t="s">
        <v>16</v>
      </c>
      <c r="D579" s="18" t="s">
        <v>12</v>
      </c>
      <c r="E579" s="19" t="s">
        <v>135</v>
      </c>
      <c r="F579" s="15">
        <v>240</v>
      </c>
      <c r="G579" s="19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9"/>
    </row>
    <row r="580" spans="1:25" ht="40.5" customHeight="1">
      <c r="A580" s="24" t="s">
        <v>88</v>
      </c>
      <c r="B580" s="22" t="s">
        <v>13</v>
      </c>
      <c r="C580" s="18" t="s">
        <v>16</v>
      </c>
      <c r="D580" s="18" t="s">
        <v>12</v>
      </c>
      <c r="E580" s="19" t="s">
        <v>135</v>
      </c>
      <c r="F580" s="15">
        <v>600</v>
      </c>
      <c r="G580" s="19">
        <f>G581</f>
        <v>45436</v>
      </c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9">
        <f>Y581</f>
        <v>45576</v>
      </c>
    </row>
    <row r="581" spans="1:25" ht="12.75">
      <c r="A581" s="24" t="s">
        <v>126</v>
      </c>
      <c r="B581" s="22" t="s">
        <v>13</v>
      </c>
      <c r="C581" s="18" t="s">
        <v>16</v>
      </c>
      <c r="D581" s="18" t="s">
        <v>12</v>
      </c>
      <c r="E581" s="19" t="s">
        <v>135</v>
      </c>
      <c r="F581" s="15">
        <v>620</v>
      </c>
      <c r="G581" s="19">
        <v>45436</v>
      </c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9">
        <v>45576</v>
      </c>
    </row>
    <row r="582" spans="1:25" ht="29.25" customHeight="1" hidden="1">
      <c r="A582" s="23" t="s">
        <v>137</v>
      </c>
      <c r="B582" s="22" t="s">
        <v>13</v>
      </c>
      <c r="C582" s="18" t="s">
        <v>16</v>
      </c>
      <c r="D582" s="18" t="s">
        <v>12</v>
      </c>
      <c r="E582" s="19" t="s">
        <v>134</v>
      </c>
      <c r="F582" s="15"/>
      <c r="G582" s="19">
        <f>G583</f>
        <v>0</v>
      </c>
      <c r="H582" s="19">
        <f aca="true" t="shared" si="67" ref="H582:Y584">H583</f>
        <v>0</v>
      </c>
      <c r="I582" s="19">
        <f t="shared" si="67"/>
        <v>0</v>
      </c>
      <c r="J582" s="19">
        <f t="shared" si="67"/>
        <v>0</v>
      </c>
      <c r="K582" s="19">
        <f t="shared" si="67"/>
        <v>0</v>
      </c>
      <c r="L582" s="19">
        <f t="shared" si="67"/>
        <v>0</v>
      </c>
      <c r="M582" s="19">
        <f t="shared" si="67"/>
        <v>0</v>
      </c>
      <c r="N582" s="19">
        <f t="shared" si="67"/>
        <v>0</v>
      </c>
      <c r="O582" s="19">
        <f t="shared" si="67"/>
        <v>0</v>
      </c>
      <c r="P582" s="19">
        <f t="shared" si="67"/>
        <v>0</v>
      </c>
      <c r="Q582" s="19">
        <f t="shared" si="67"/>
        <v>0</v>
      </c>
      <c r="R582" s="19">
        <f t="shared" si="67"/>
        <v>0</v>
      </c>
      <c r="S582" s="19">
        <f t="shared" si="67"/>
        <v>0</v>
      </c>
      <c r="T582" s="19">
        <f t="shared" si="67"/>
        <v>0</v>
      </c>
      <c r="U582" s="19">
        <f t="shared" si="67"/>
        <v>0</v>
      </c>
      <c r="V582" s="19">
        <f t="shared" si="67"/>
        <v>0</v>
      </c>
      <c r="W582" s="19">
        <f t="shared" si="67"/>
        <v>0</v>
      </c>
      <c r="X582" s="19">
        <f t="shared" si="67"/>
        <v>0</v>
      </c>
      <c r="Y582" s="19">
        <v>0</v>
      </c>
    </row>
    <row r="583" spans="1:25" ht="38.25">
      <c r="A583" s="49" t="s">
        <v>516</v>
      </c>
      <c r="B583" s="22" t="s">
        <v>13</v>
      </c>
      <c r="C583" s="18" t="s">
        <v>16</v>
      </c>
      <c r="D583" s="18" t="s">
        <v>12</v>
      </c>
      <c r="E583" s="19" t="s">
        <v>520</v>
      </c>
      <c r="F583" s="15"/>
      <c r="G583" s="19">
        <f>G584</f>
        <v>0</v>
      </c>
      <c r="H583" s="19">
        <f t="shared" si="67"/>
        <v>0</v>
      </c>
      <c r="I583" s="19">
        <f t="shared" si="67"/>
        <v>0</v>
      </c>
      <c r="J583" s="19">
        <f t="shared" si="67"/>
        <v>0</v>
      </c>
      <c r="K583" s="19">
        <f t="shared" si="67"/>
        <v>0</v>
      </c>
      <c r="L583" s="19">
        <f t="shared" si="67"/>
        <v>0</v>
      </c>
      <c r="M583" s="19">
        <f t="shared" si="67"/>
        <v>0</v>
      </c>
      <c r="N583" s="19">
        <f t="shared" si="67"/>
        <v>0</v>
      </c>
      <c r="O583" s="19">
        <f t="shared" si="67"/>
        <v>0</v>
      </c>
      <c r="P583" s="19">
        <f t="shared" si="67"/>
        <v>0</v>
      </c>
      <c r="Q583" s="19">
        <f t="shared" si="67"/>
        <v>0</v>
      </c>
      <c r="R583" s="19">
        <f t="shared" si="67"/>
        <v>0</v>
      </c>
      <c r="S583" s="19">
        <f t="shared" si="67"/>
        <v>0</v>
      </c>
      <c r="T583" s="19">
        <f t="shared" si="67"/>
        <v>0</v>
      </c>
      <c r="U583" s="19">
        <f t="shared" si="67"/>
        <v>0</v>
      </c>
      <c r="V583" s="19">
        <f t="shared" si="67"/>
        <v>0</v>
      </c>
      <c r="W583" s="19">
        <f t="shared" si="67"/>
        <v>0</v>
      </c>
      <c r="X583" s="19">
        <f t="shared" si="67"/>
        <v>0</v>
      </c>
      <c r="Y583" s="19">
        <f t="shared" si="67"/>
        <v>0</v>
      </c>
    </row>
    <row r="584" spans="1:25" ht="43.5" customHeight="1">
      <c r="A584" s="24" t="s">
        <v>88</v>
      </c>
      <c r="B584" s="22" t="s">
        <v>13</v>
      </c>
      <c r="C584" s="18" t="s">
        <v>16</v>
      </c>
      <c r="D584" s="18" t="s">
        <v>12</v>
      </c>
      <c r="E584" s="19" t="s">
        <v>520</v>
      </c>
      <c r="F584" s="15">
        <v>600</v>
      </c>
      <c r="G584" s="19">
        <f>G585</f>
        <v>0</v>
      </c>
      <c r="H584" s="19">
        <f t="shared" si="67"/>
        <v>0</v>
      </c>
      <c r="I584" s="19">
        <f t="shared" si="67"/>
        <v>0</v>
      </c>
      <c r="J584" s="19">
        <f t="shared" si="67"/>
        <v>0</v>
      </c>
      <c r="K584" s="19">
        <f t="shared" si="67"/>
        <v>0</v>
      </c>
      <c r="L584" s="19">
        <f t="shared" si="67"/>
        <v>0</v>
      </c>
      <c r="M584" s="19">
        <f t="shared" si="67"/>
        <v>0</v>
      </c>
      <c r="N584" s="19">
        <f t="shared" si="67"/>
        <v>0</v>
      </c>
      <c r="O584" s="19">
        <f t="shared" si="67"/>
        <v>0</v>
      </c>
      <c r="P584" s="19">
        <f t="shared" si="67"/>
        <v>0</v>
      </c>
      <c r="Q584" s="19">
        <f t="shared" si="67"/>
        <v>0</v>
      </c>
      <c r="R584" s="19">
        <f t="shared" si="67"/>
        <v>0</v>
      </c>
      <c r="S584" s="19">
        <f t="shared" si="67"/>
        <v>0</v>
      </c>
      <c r="T584" s="19">
        <f t="shared" si="67"/>
        <v>0</v>
      </c>
      <c r="U584" s="19">
        <f t="shared" si="67"/>
        <v>0</v>
      </c>
      <c r="V584" s="19">
        <f t="shared" si="67"/>
        <v>0</v>
      </c>
      <c r="W584" s="19">
        <f t="shared" si="67"/>
        <v>0</v>
      </c>
      <c r="X584" s="19">
        <f t="shared" si="67"/>
        <v>0</v>
      </c>
      <c r="Y584" s="19">
        <f t="shared" si="67"/>
        <v>0</v>
      </c>
    </row>
    <row r="585" spans="1:25" ht="12.75">
      <c r="A585" s="24" t="s">
        <v>126</v>
      </c>
      <c r="B585" s="22" t="s">
        <v>13</v>
      </c>
      <c r="C585" s="18" t="s">
        <v>16</v>
      </c>
      <c r="D585" s="18" t="s">
        <v>12</v>
      </c>
      <c r="E585" s="19" t="s">
        <v>520</v>
      </c>
      <c r="F585" s="15">
        <v>620</v>
      </c>
      <c r="G585" s="19">
        <v>0</v>
      </c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9">
        <v>0</v>
      </c>
    </row>
    <row r="586" spans="1:25" ht="12.75">
      <c r="A586" s="17" t="s">
        <v>338</v>
      </c>
      <c r="B586" s="22" t="s">
        <v>13</v>
      </c>
      <c r="C586" s="18" t="s">
        <v>16</v>
      </c>
      <c r="D586" s="18" t="s">
        <v>16</v>
      </c>
      <c r="E586" s="22"/>
      <c r="F586" s="22"/>
      <c r="G586" s="130">
        <f>G587+G593+G610+G615</f>
        <v>15864</v>
      </c>
      <c r="H586" s="130">
        <f aca="true" t="shared" si="68" ref="H586:X586">H587+H593+H610</f>
        <v>0</v>
      </c>
      <c r="I586" s="130">
        <f t="shared" si="68"/>
        <v>0</v>
      </c>
      <c r="J586" s="130">
        <f t="shared" si="68"/>
        <v>0</v>
      </c>
      <c r="K586" s="130">
        <f t="shared" si="68"/>
        <v>0</v>
      </c>
      <c r="L586" s="130">
        <f t="shared" si="68"/>
        <v>0</v>
      </c>
      <c r="M586" s="130">
        <f t="shared" si="68"/>
        <v>0</v>
      </c>
      <c r="N586" s="130">
        <f t="shared" si="68"/>
        <v>0</v>
      </c>
      <c r="O586" s="130">
        <f t="shared" si="68"/>
        <v>0</v>
      </c>
      <c r="P586" s="130">
        <f t="shared" si="68"/>
        <v>0</v>
      </c>
      <c r="Q586" s="130">
        <f t="shared" si="68"/>
        <v>0</v>
      </c>
      <c r="R586" s="130">
        <f t="shared" si="68"/>
        <v>0</v>
      </c>
      <c r="S586" s="130">
        <f t="shared" si="68"/>
        <v>0</v>
      </c>
      <c r="T586" s="130">
        <f t="shared" si="68"/>
        <v>0</v>
      </c>
      <c r="U586" s="130">
        <f t="shared" si="68"/>
        <v>0</v>
      </c>
      <c r="V586" s="130">
        <f t="shared" si="68"/>
        <v>0</v>
      </c>
      <c r="W586" s="130">
        <f t="shared" si="68"/>
        <v>0</v>
      </c>
      <c r="X586" s="130">
        <f t="shared" si="68"/>
        <v>0</v>
      </c>
      <c r="Y586" s="130">
        <f>Y587+Y593+Y610+Y615</f>
        <v>16010</v>
      </c>
    </row>
    <row r="587" spans="1:25" ht="38.25">
      <c r="A587" s="49" t="s">
        <v>369</v>
      </c>
      <c r="B587" s="22" t="s">
        <v>13</v>
      </c>
      <c r="C587" s="18" t="s">
        <v>16</v>
      </c>
      <c r="D587" s="18" t="s">
        <v>16</v>
      </c>
      <c r="E587" s="22" t="s">
        <v>191</v>
      </c>
      <c r="F587" s="22"/>
      <c r="G587" s="19">
        <f>G588</f>
        <v>6664</v>
      </c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9">
        <f>Y588</f>
        <v>6664</v>
      </c>
    </row>
    <row r="588" spans="1:25" ht="25.5">
      <c r="A588" s="49" t="s">
        <v>183</v>
      </c>
      <c r="B588" s="22" t="s">
        <v>13</v>
      </c>
      <c r="C588" s="18" t="s">
        <v>16</v>
      </c>
      <c r="D588" s="18" t="s">
        <v>16</v>
      </c>
      <c r="E588" s="22" t="s">
        <v>184</v>
      </c>
      <c r="F588" s="22"/>
      <c r="G588" s="19">
        <f>G589</f>
        <v>6664</v>
      </c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9">
        <f>Y589</f>
        <v>6664</v>
      </c>
    </row>
    <row r="589" spans="1:25" ht="63.75">
      <c r="A589" s="23" t="s">
        <v>358</v>
      </c>
      <c r="B589" s="22" t="s">
        <v>13</v>
      </c>
      <c r="C589" s="18" t="s">
        <v>16</v>
      </c>
      <c r="D589" s="18" t="s">
        <v>16</v>
      </c>
      <c r="E589" s="22" t="s">
        <v>185</v>
      </c>
      <c r="F589" s="22"/>
      <c r="G589" s="19">
        <f>G590</f>
        <v>6664</v>
      </c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9">
        <f>Y590</f>
        <v>6664</v>
      </c>
    </row>
    <row r="590" spans="1:25" ht="42.75" customHeight="1">
      <c r="A590" s="25" t="s">
        <v>88</v>
      </c>
      <c r="B590" s="22" t="s">
        <v>13</v>
      </c>
      <c r="C590" s="18" t="s">
        <v>16</v>
      </c>
      <c r="D590" s="18" t="s">
        <v>16</v>
      </c>
      <c r="E590" s="22" t="s">
        <v>185</v>
      </c>
      <c r="F590" s="22" t="s">
        <v>73</v>
      </c>
      <c r="G590" s="19">
        <f>G591+G592</f>
        <v>6664</v>
      </c>
      <c r="H590" s="19">
        <f aca="true" t="shared" si="69" ref="H590:Y590">H591+H592</f>
        <v>0</v>
      </c>
      <c r="I590" s="19">
        <f t="shared" si="69"/>
        <v>0</v>
      </c>
      <c r="J590" s="19">
        <f t="shared" si="69"/>
        <v>0</v>
      </c>
      <c r="K590" s="19">
        <f t="shared" si="69"/>
        <v>0</v>
      </c>
      <c r="L590" s="19">
        <f t="shared" si="69"/>
        <v>0</v>
      </c>
      <c r="M590" s="19">
        <f t="shared" si="69"/>
        <v>0</v>
      </c>
      <c r="N590" s="19">
        <f t="shared" si="69"/>
        <v>0</v>
      </c>
      <c r="O590" s="19">
        <f t="shared" si="69"/>
        <v>0</v>
      </c>
      <c r="P590" s="19">
        <f t="shared" si="69"/>
        <v>0</v>
      </c>
      <c r="Q590" s="19">
        <f t="shared" si="69"/>
        <v>0</v>
      </c>
      <c r="R590" s="19">
        <f t="shared" si="69"/>
        <v>0</v>
      </c>
      <c r="S590" s="19">
        <f t="shared" si="69"/>
        <v>0</v>
      </c>
      <c r="T590" s="19">
        <f t="shared" si="69"/>
        <v>0</v>
      </c>
      <c r="U590" s="19">
        <f t="shared" si="69"/>
        <v>0</v>
      </c>
      <c r="V590" s="19">
        <f t="shared" si="69"/>
        <v>0</v>
      </c>
      <c r="W590" s="19">
        <f t="shared" si="69"/>
        <v>0</v>
      </c>
      <c r="X590" s="19">
        <f t="shared" si="69"/>
        <v>0</v>
      </c>
      <c r="Y590" s="19">
        <f t="shared" si="69"/>
        <v>6664</v>
      </c>
    </row>
    <row r="591" spans="1:25" ht="12.75">
      <c r="A591" s="25" t="s">
        <v>126</v>
      </c>
      <c r="B591" s="22" t="s">
        <v>13</v>
      </c>
      <c r="C591" s="18" t="s">
        <v>16</v>
      </c>
      <c r="D591" s="18" t="s">
        <v>16</v>
      </c>
      <c r="E591" s="22" t="s">
        <v>185</v>
      </c>
      <c r="F591" s="22" t="s">
        <v>174</v>
      </c>
      <c r="G591" s="19">
        <v>6596</v>
      </c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9">
        <v>6596</v>
      </c>
    </row>
    <row r="592" spans="1:25" ht="38.25">
      <c r="A592" s="25" t="s">
        <v>163</v>
      </c>
      <c r="B592" s="22" t="s">
        <v>13</v>
      </c>
      <c r="C592" s="18" t="s">
        <v>16</v>
      </c>
      <c r="D592" s="18" t="s">
        <v>16</v>
      </c>
      <c r="E592" s="22" t="s">
        <v>185</v>
      </c>
      <c r="F592" s="22" t="s">
        <v>162</v>
      </c>
      <c r="G592" s="19">
        <v>68</v>
      </c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9">
        <v>68</v>
      </c>
    </row>
    <row r="593" spans="1:25" ht="51">
      <c r="A593" s="49" t="s">
        <v>303</v>
      </c>
      <c r="B593" s="22" t="s">
        <v>13</v>
      </c>
      <c r="C593" s="18" t="s">
        <v>16</v>
      </c>
      <c r="D593" s="18" t="s">
        <v>16</v>
      </c>
      <c r="E593" s="22" t="s">
        <v>171</v>
      </c>
      <c r="F593" s="22"/>
      <c r="G593" s="19">
        <f>G602+G594+G598</f>
        <v>8700</v>
      </c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9">
        <f>Y602+Y594+Y598</f>
        <v>8796</v>
      </c>
    </row>
    <row r="594" spans="1:25" ht="25.5">
      <c r="A594" s="21" t="s">
        <v>192</v>
      </c>
      <c r="B594" s="22" t="s">
        <v>13</v>
      </c>
      <c r="C594" s="18" t="s">
        <v>16</v>
      </c>
      <c r="D594" s="18" t="s">
        <v>16</v>
      </c>
      <c r="E594" s="22" t="s">
        <v>190</v>
      </c>
      <c r="F594" s="22"/>
      <c r="G594" s="19">
        <f>G595</f>
        <v>8416</v>
      </c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9">
        <f>Y595</f>
        <v>8512</v>
      </c>
    </row>
    <row r="595" spans="1:25" ht="63.75">
      <c r="A595" s="23" t="s">
        <v>368</v>
      </c>
      <c r="B595" s="22" t="s">
        <v>13</v>
      </c>
      <c r="C595" s="18" t="s">
        <v>16</v>
      </c>
      <c r="D595" s="18" t="s">
        <v>16</v>
      </c>
      <c r="E595" s="22" t="s">
        <v>193</v>
      </c>
      <c r="F595" s="22"/>
      <c r="G595" s="19">
        <f>G596</f>
        <v>8416</v>
      </c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9">
        <f>Y596</f>
        <v>8512</v>
      </c>
    </row>
    <row r="596" spans="1:25" ht="39" customHeight="1">
      <c r="A596" s="25" t="s">
        <v>88</v>
      </c>
      <c r="B596" s="22" t="s">
        <v>13</v>
      </c>
      <c r="C596" s="18" t="s">
        <v>16</v>
      </c>
      <c r="D596" s="18" t="s">
        <v>16</v>
      </c>
      <c r="E596" s="22" t="s">
        <v>193</v>
      </c>
      <c r="F596" s="22" t="s">
        <v>73</v>
      </c>
      <c r="G596" s="19">
        <f>G597</f>
        <v>8416</v>
      </c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9">
        <f>Y597</f>
        <v>8512</v>
      </c>
    </row>
    <row r="597" spans="1:25" ht="12.75">
      <c r="A597" s="25" t="s">
        <v>126</v>
      </c>
      <c r="B597" s="22" t="s">
        <v>13</v>
      </c>
      <c r="C597" s="18" t="s">
        <v>16</v>
      </c>
      <c r="D597" s="18" t="s">
        <v>16</v>
      </c>
      <c r="E597" s="22" t="s">
        <v>193</v>
      </c>
      <c r="F597" s="22" t="s">
        <v>174</v>
      </c>
      <c r="G597" s="19">
        <f>8516-100</f>
        <v>8416</v>
      </c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9">
        <f>8612-100</f>
        <v>8512</v>
      </c>
    </row>
    <row r="598" spans="1:25" ht="12.75" hidden="1">
      <c r="A598" s="21"/>
      <c r="B598" s="22"/>
      <c r="C598" s="18"/>
      <c r="D598" s="18"/>
      <c r="E598" s="22"/>
      <c r="F598" s="22"/>
      <c r="G598" s="19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9"/>
    </row>
    <row r="599" spans="1:25" ht="99.75" customHeight="1" hidden="1">
      <c r="A599" s="23"/>
      <c r="B599" s="22"/>
      <c r="C599" s="18"/>
      <c r="D599" s="18"/>
      <c r="E599" s="22"/>
      <c r="F599" s="22"/>
      <c r="G599" s="19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9"/>
    </row>
    <row r="600" spans="1:25" ht="45" customHeight="1" hidden="1">
      <c r="A600" s="25"/>
      <c r="B600" s="22"/>
      <c r="C600" s="18"/>
      <c r="D600" s="18"/>
      <c r="E600" s="22"/>
      <c r="F600" s="22"/>
      <c r="G600" s="19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9"/>
    </row>
    <row r="601" spans="1:25" ht="12.75" hidden="1">
      <c r="A601" s="25"/>
      <c r="B601" s="22"/>
      <c r="C601" s="18"/>
      <c r="D601" s="18"/>
      <c r="E601" s="22"/>
      <c r="F601" s="22"/>
      <c r="G601" s="19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9"/>
    </row>
    <row r="602" spans="1:25" ht="25.5">
      <c r="A602" s="49" t="s">
        <v>183</v>
      </c>
      <c r="B602" s="22" t="s">
        <v>13</v>
      </c>
      <c r="C602" s="18" t="s">
        <v>16</v>
      </c>
      <c r="D602" s="18" t="s">
        <v>16</v>
      </c>
      <c r="E602" s="22" t="s">
        <v>186</v>
      </c>
      <c r="F602" s="22"/>
      <c r="G602" s="19">
        <f>G603</f>
        <v>284</v>
      </c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9">
        <f>Y603</f>
        <v>284</v>
      </c>
    </row>
    <row r="603" spans="1:25" ht="63.75">
      <c r="A603" s="23" t="s">
        <v>368</v>
      </c>
      <c r="B603" s="22" t="s">
        <v>13</v>
      </c>
      <c r="C603" s="18" t="s">
        <v>16</v>
      </c>
      <c r="D603" s="18" t="s">
        <v>16</v>
      </c>
      <c r="E603" s="22" t="s">
        <v>187</v>
      </c>
      <c r="F603" s="22"/>
      <c r="G603" s="19">
        <f>G604</f>
        <v>284</v>
      </c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9">
        <f>Y604</f>
        <v>284</v>
      </c>
    </row>
    <row r="604" spans="1:25" ht="39.75" customHeight="1">
      <c r="A604" s="25" t="s">
        <v>88</v>
      </c>
      <c r="B604" s="22" t="s">
        <v>13</v>
      </c>
      <c r="C604" s="18" t="s">
        <v>16</v>
      </c>
      <c r="D604" s="18" t="s">
        <v>16</v>
      </c>
      <c r="E604" s="22" t="s">
        <v>187</v>
      </c>
      <c r="F604" s="22" t="s">
        <v>73</v>
      </c>
      <c r="G604" s="19">
        <f>G605</f>
        <v>284</v>
      </c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9">
        <f>Y605</f>
        <v>284</v>
      </c>
    </row>
    <row r="605" spans="1:25" ht="12.75">
      <c r="A605" s="25" t="s">
        <v>126</v>
      </c>
      <c r="B605" s="22" t="s">
        <v>13</v>
      </c>
      <c r="C605" s="18" t="s">
        <v>16</v>
      </c>
      <c r="D605" s="18" t="s">
        <v>16</v>
      </c>
      <c r="E605" s="22" t="s">
        <v>187</v>
      </c>
      <c r="F605" s="22" t="s">
        <v>174</v>
      </c>
      <c r="G605" s="19">
        <v>284</v>
      </c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9">
        <v>284</v>
      </c>
    </row>
    <row r="606" spans="1:25" ht="63.75" hidden="1">
      <c r="A606" s="49" t="s">
        <v>75</v>
      </c>
      <c r="B606" s="22" t="s">
        <v>13</v>
      </c>
      <c r="C606" s="18" t="s">
        <v>16</v>
      </c>
      <c r="D606" s="18" t="s">
        <v>16</v>
      </c>
      <c r="E606" s="22" t="s">
        <v>74</v>
      </c>
      <c r="F606" s="22"/>
      <c r="G606" s="19">
        <f>G607</f>
        <v>946</v>
      </c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9">
        <f>Y607</f>
        <v>946</v>
      </c>
    </row>
    <row r="607" spans="1:25" ht="51" hidden="1">
      <c r="A607" s="24" t="s">
        <v>88</v>
      </c>
      <c r="B607" s="22" t="s">
        <v>13</v>
      </c>
      <c r="C607" s="18" t="s">
        <v>16</v>
      </c>
      <c r="D607" s="18" t="s">
        <v>16</v>
      </c>
      <c r="E607" s="22" t="s">
        <v>74</v>
      </c>
      <c r="F607" s="15">
        <v>600</v>
      </c>
      <c r="G607" s="19">
        <v>946</v>
      </c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9">
        <v>946</v>
      </c>
    </row>
    <row r="608" spans="1:25" ht="89.25" hidden="1">
      <c r="A608" s="23" t="s">
        <v>72</v>
      </c>
      <c r="B608" s="22" t="s">
        <v>13</v>
      </c>
      <c r="C608" s="18" t="s">
        <v>16</v>
      </c>
      <c r="D608" s="18" t="s">
        <v>16</v>
      </c>
      <c r="E608" s="19" t="s">
        <v>71</v>
      </c>
      <c r="F608" s="15"/>
      <c r="G608" s="19">
        <f>G609</f>
        <v>12327</v>
      </c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9">
        <f>Y609</f>
        <v>12327</v>
      </c>
    </row>
    <row r="609" spans="1:25" ht="51" hidden="1">
      <c r="A609" s="24" t="s">
        <v>88</v>
      </c>
      <c r="B609" s="22" t="s">
        <v>13</v>
      </c>
      <c r="C609" s="18" t="s">
        <v>16</v>
      </c>
      <c r="D609" s="18" t="s">
        <v>16</v>
      </c>
      <c r="E609" s="19" t="s">
        <v>71</v>
      </c>
      <c r="F609" s="15">
        <v>600</v>
      </c>
      <c r="G609" s="19">
        <f>7883+4444</f>
        <v>12327</v>
      </c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9">
        <f>7883+4444</f>
        <v>12327</v>
      </c>
    </row>
    <row r="610" spans="1:25" ht="51">
      <c r="A610" s="140" t="s">
        <v>476</v>
      </c>
      <c r="B610" s="22" t="s">
        <v>13</v>
      </c>
      <c r="C610" s="141" t="s">
        <v>16</v>
      </c>
      <c r="D610" s="141" t="s">
        <v>16</v>
      </c>
      <c r="E610" s="142" t="s">
        <v>449</v>
      </c>
      <c r="F610" s="143"/>
      <c r="G610" s="19">
        <f>G611</f>
        <v>400</v>
      </c>
      <c r="H610" s="19">
        <f aca="true" t="shared" si="70" ref="H610:Y613">H611</f>
        <v>0</v>
      </c>
      <c r="I610" s="19">
        <f t="shared" si="70"/>
        <v>0</v>
      </c>
      <c r="J610" s="19">
        <f t="shared" si="70"/>
        <v>0</v>
      </c>
      <c r="K610" s="19">
        <f t="shared" si="70"/>
        <v>0</v>
      </c>
      <c r="L610" s="19">
        <f t="shared" si="70"/>
        <v>0</v>
      </c>
      <c r="M610" s="19">
        <f t="shared" si="70"/>
        <v>0</v>
      </c>
      <c r="N610" s="19">
        <f t="shared" si="70"/>
        <v>0</v>
      </c>
      <c r="O610" s="19">
        <f t="shared" si="70"/>
        <v>0</v>
      </c>
      <c r="P610" s="19">
        <f t="shared" si="70"/>
        <v>0</v>
      </c>
      <c r="Q610" s="19">
        <f t="shared" si="70"/>
        <v>0</v>
      </c>
      <c r="R610" s="19">
        <f t="shared" si="70"/>
        <v>0</v>
      </c>
      <c r="S610" s="19">
        <f t="shared" si="70"/>
        <v>0</v>
      </c>
      <c r="T610" s="19">
        <f t="shared" si="70"/>
        <v>0</v>
      </c>
      <c r="U610" s="19">
        <f t="shared" si="70"/>
        <v>0</v>
      </c>
      <c r="V610" s="19">
        <f t="shared" si="70"/>
        <v>0</v>
      </c>
      <c r="W610" s="19">
        <f t="shared" si="70"/>
        <v>0</v>
      </c>
      <c r="X610" s="19">
        <f t="shared" si="70"/>
        <v>0</v>
      </c>
      <c r="Y610" s="19">
        <f t="shared" si="70"/>
        <v>450</v>
      </c>
    </row>
    <row r="611" spans="1:25" ht="63.75">
      <c r="A611" s="140" t="s">
        <v>480</v>
      </c>
      <c r="B611" s="22" t="s">
        <v>13</v>
      </c>
      <c r="C611" s="141" t="s">
        <v>16</v>
      </c>
      <c r="D611" s="141" t="s">
        <v>16</v>
      </c>
      <c r="E611" s="142" t="s">
        <v>514</v>
      </c>
      <c r="F611" s="143"/>
      <c r="G611" s="19">
        <f>G612</f>
        <v>400</v>
      </c>
      <c r="H611" s="19">
        <f t="shared" si="70"/>
        <v>0</v>
      </c>
      <c r="I611" s="19">
        <f t="shared" si="70"/>
        <v>0</v>
      </c>
      <c r="J611" s="19">
        <f t="shared" si="70"/>
        <v>0</v>
      </c>
      <c r="K611" s="19">
        <f t="shared" si="70"/>
        <v>0</v>
      </c>
      <c r="L611" s="19">
        <f t="shared" si="70"/>
        <v>0</v>
      </c>
      <c r="M611" s="19">
        <f t="shared" si="70"/>
        <v>0</v>
      </c>
      <c r="N611" s="19">
        <f t="shared" si="70"/>
        <v>0</v>
      </c>
      <c r="O611" s="19">
        <f t="shared" si="70"/>
        <v>0</v>
      </c>
      <c r="P611" s="19">
        <f t="shared" si="70"/>
        <v>0</v>
      </c>
      <c r="Q611" s="19">
        <f t="shared" si="70"/>
        <v>0</v>
      </c>
      <c r="R611" s="19">
        <f t="shared" si="70"/>
        <v>0</v>
      </c>
      <c r="S611" s="19">
        <f t="shared" si="70"/>
        <v>0</v>
      </c>
      <c r="T611" s="19">
        <f t="shared" si="70"/>
        <v>0</v>
      </c>
      <c r="U611" s="19">
        <f t="shared" si="70"/>
        <v>0</v>
      </c>
      <c r="V611" s="19">
        <f t="shared" si="70"/>
        <v>0</v>
      </c>
      <c r="W611" s="19">
        <f t="shared" si="70"/>
        <v>0</v>
      </c>
      <c r="X611" s="19">
        <f t="shared" si="70"/>
        <v>0</v>
      </c>
      <c r="Y611" s="19">
        <f t="shared" si="70"/>
        <v>450</v>
      </c>
    </row>
    <row r="612" spans="1:25" ht="38.25">
      <c r="A612" s="140" t="s">
        <v>448</v>
      </c>
      <c r="B612" s="22" t="s">
        <v>13</v>
      </c>
      <c r="C612" s="141" t="s">
        <v>16</v>
      </c>
      <c r="D612" s="141" t="s">
        <v>16</v>
      </c>
      <c r="E612" s="142" t="s">
        <v>515</v>
      </c>
      <c r="F612" s="143"/>
      <c r="G612" s="19">
        <f>G613</f>
        <v>400</v>
      </c>
      <c r="H612" s="19">
        <f t="shared" si="70"/>
        <v>0</v>
      </c>
      <c r="I612" s="19">
        <f t="shared" si="70"/>
        <v>0</v>
      </c>
      <c r="J612" s="19">
        <f t="shared" si="70"/>
        <v>0</v>
      </c>
      <c r="K612" s="19">
        <f t="shared" si="70"/>
        <v>0</v>
      </c>
      <c r="L612" s="19">
        <f t="shared" si="70"/>
        <v>0</v>
      </c>
      <c r="M612" s="19">
        <f t="shared" si="70"/>
        <v>0</v>
      </c>
      <c r="N612" s="19">
        <f t="shared" si="70"/>
        <v>0</v>
      </c>
      <c r="O612" s="19">
        <f t="shared" si="70"/>
        <v>0</v>
      </c>
      <c r="P612" s="19">
        <f t="shared" si="70"/>
        <v>0</v>
      </c>
      <c r="Q612" s="19">
        <f t="shared" si="70"/>
        <v>0</v>
      </c>
      <c r="R612" s="19">
        <f t="shared" si="70"/>
        <v>0</v>
      </c>
      <c r="S612" s="19">
        <f t="shared" si="70"/>
        <v>0</v>
      </c>
      <c r="T612" s="19">
        <f t="shared" si="70"/>
        <v>0</v>
      </c>
      <c r="U612" s="19">
        <f t="shared" si="70"/>
        <v>0</v>
      </c>
      <c r="V612" s="19">
        <f t="shared" si="70"/>
        <v>0</v>
      </c>
      <c r="W612" s="19">
        <f t="shared" si="70"/>
        <v>0</v>
      </c>
      <c r="X612" s="19">
        <f t="shared" si="70"/>
        <v>0</v>
      </c>
      <c r="Y612" s="19">
        <f t="shared" si="70"/>
        <v>450</v>
      </c>
    </row>
    <row r="613" spans="1:25" ht="42" customHeight="1">
      <c r="A613" s="144" t="s">
        <v>88</v>
      </c>
      <c r="B613" s="22" t="s">
        <v>13</v>
      </c>
      <c r="C613" s="141" t="s">
        <v>16</v>
      </c>
      <c r="D613" s="141" t="s">
        <v>16</v>
      </c>
      <c r="E613" s="142" t="s">
        <v>515</v>
      </c>
      <c r="F613" s="143">
        <v>600</v>
      </c>
      <c r="G613" s="19">
        <f>G614</f>
        <v>400</v>
      </c>
      <c r="H613" s="19">
        <f t="shared" si="70"/>
        <v>0</v>
      </c>
      <c r="I613" s="19">
        <f t="shared" si="70"/>
        <v>0</v>
      </c>
      <c r="J613" s="19">
        <f t="shared" si="70"/>
        <v>0</v>
      </c>
      <c r="K613" s="19">
        <f t="shared" si="70"/>
        <v>0</v>
      </c>
      <c r="L613" s="19">
        <f t="shared" si="70"/>
        <v>0</v>
      </c>
      <c r="M613" s="19">
        <f t="shared" si="70"/>
        <v>0</v>
      </c>
      <c r="N613" s="19">
        <f t="shared" si="70"/>
        <v>0</v>
      </c>
      <c r="O613" s="19">
        <f t="shared" si="70"/>
        <v>0</v>
      </c>
      <c r="P613" s="19">
        <f t="shared" si="70"/>
        <v>0</v>
      </c>
      <c r="Q613" s="19">
        <f t="shared" si="70"/>
        <v>0</v>
      </c>
      <c r="R613" s="19">
        <f t="shared" si="70"/>
        <v>0</v>
      </c>
      <c r="S613" s="19">
        <f t="shared" si="70"/>
        <v>0</v>
      </c>
      <c r="T613" s="19">
        <f t="shared" si="70"/>
        <v>0</v>
      </c>
      <c r="U613" s="19">
        <f t="shared" si="70"/>
        <v>0</v>
      </c>
      <c r="V613" s="19">
        <f t="shared" si="70"/>
        <v>0</v>
      </c>
      <c r="W613" s="19">
        <f t="shared" si="70"/>
        <v>0</v>
      </c>
      <c r="X613" s="19">
        <f t="shared" si="70"/>
        <v>0</v>
      </c>
      <c r="Y613" s="19">
        <f t="shared" si="70"/>
        <v>450</v>
      </c>
    </row>
    <row r="614" spans="1:25" ht="39.75" customHeight="1">
      <c r="A614" s="144" t="s">
        <v>332</v>
      </c>
      <c r="B614" s="22" t="s">
        <v>13</v>
      </c>
      <c r="C614" s="141" t="s">
        <v>16</v>
      </c>
      <c r="D614" s="141" t="s">
        <v>16</v>
      </c>
      <c r="E614" s="142" t="s">
        <v>515</v>
      </c>
      <c r="F614" s="143">
        <v>630</v>
      </c>
      <c r="G614" s="19">
        <v>400</v>
      </c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9">
        <v>450</v>
      </c>
    </row>
    <row r="615" spans="1:25" ht="38.25">
      <c r="A615" s="140" t="s">
        <v>495</v>
      </c>
      <c r="B615" s="22" t="s">
        <v>13</v>
      </c>
      <c r="C615" s="141" t="s">
        <v>16</v>
      </c>
      <c r="D615" s="141" t="s">
        <v>16</v>
      </c>
      <c r="E615" s="145" t="s">
        <v>497</v>
      </c>
      <c r="F615" s="143"/>
      <c r="G615" s="19">
        <f>G616</f>
        <v>100</v>
      </c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9">
        <f>Y616</f>
        <v>100</v>
      </c>
    </row>
    <row r="616" spans="1:25" ht="51">
      <c r="A616" s="146" t="s">
        <v>496</v>
      </c>
      <c r="B616" s="22" t="s">
        <v>13</v>
      </c>
      <c r="C616" s="141" t="s">
        <v>16</v>
      </c>
      <c r="D616" s="141" t="s">
        <v>16</v>
      </c>
      <c r="E616" s="145" t="s">
        <v>498</v>
      </c>
      <c r="F616" s="143"/>
      <c r="G616" s="19">
        <f>G617</f>
        <v>100</v>
      </c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9">
        <f>Y617</f>
        <v>100</v>
      </c>
    </row>
    <row r="617" spans="1:25" ht="63.75">
      <c r="A617" s="147" t="s">
        <v>368</v>
      </c>
      <c r="B617" s="22" t="s">
        <v>13</v>
      </c>
      <c r="C617" s="141" t="s">
        <v>16</v>
      </c>
      <c r="D617" s="141" t="s">
        <v>16</v>
      </c>
      <c r="E617" s="145" t="s">
        <v>499</v>
      </c>
      <c r="F617" s="143"/>
      <c r="G617" s="19">
        <f>G618</f>
        <v>100</v>
      </c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9">
        <f>Y618</f>
        <v>100</v>
      </c>
    </row>
    <row r="618" spans="1:25" ht="51">
      <c r="A618" s="136" t="s">
        <v>88</v>
      </c>
      <c r="B618" s="22" t="s">
        <v>13</v>
      </c>
      <c r="C618" s="141" t="s">
        <v>16</v>
      </c>
      <c r="D618" s="141" t="s">
        <v>16</v>
      </c>
      <c r="E618" s="145" t="s">
        <v>499</v>
      </c>
      <c r="F618" s="143">
        <v>600</v>
      </c>
      <c r="G618" s="19">
        <f>G619</f>
        <v>100</v>
      </c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9">
        <f>Y619</f>
        <v>100</v>
      </c>
    </row>
    <row r="619" spans="1:25" ht="12.75">
      <c r="A619" s="136" t="s">
        <v>126</v>
      </c>
      <c r="B619" s="22" t="s">
        <v>13</v>
      </c>
      <c r="C619" s="141" t="s">
        <v>16</v>
      </c>
      <c r="D619" s="141" t="s">
        <v>16</v>
      </c>
      <c r="E619" s="145" t="s">
        <v>499</v>
      </c>
      <c r="F619" s="143">
        <v>620</v>
      </c>
      <c r="G619" s="19">
        <v>100</v>
      </c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9">
        <v>100</v>
      </c>
    </row>
    <row r="620" spans="1:25" ht="25.5">
      <c r="A620" s="39" t="s">
        <v>19</v>
      </c>
      <c r="B620" s="22" t="s">
        <v>13</v>
      </c>
      <c r="C620" s="18" t="s">
        <v>16</v>
      </c>
      <c r="D620" s="18" t="s">
        <v>20</v>
      </c>
      <c r="E620" s="22"/>
      <c r="F620" s="22"/>
      <c r="G620" s="130">
        <f>G621+G639</f>
        <v>19309</v>
      </c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130">
        <f>Y621+Y639</f>
        <v>19309</v>
      </c>
    </row>
    <row r="621" spans="1:25" ht="38.25">
      <c r="A621" s="49" t="s">
        <v>302</v>
      </c>
      <c r="B621" s="22" t="s">
        <v>13</v>
      </c>
      <c r="C621" s="18" t="s">
        <v>16</v>
      </c>
      <c r="D621" s="18" t="s">
        <v>20</v>
      </c>
      <c r="E621" s="22" t="s">
        <v>191</v>
      </c>
      <c r="F621" s="22"/>
      <c r="G621" s="19">
        <f>G622+G628+G631</f>
        <v>19309</v>
      </c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9">
        <f>Y622+Y628+Y631</f>
        <v>19309</v>
      </c>
    </row>
    <row r="622" spans="1:25" ht="80.25" customHeight="1">
      <c r="A622" s="23" t="s">
        <v>229</v>
      </c>
      <c r="B622" s="22" t="s">
        <v>13</v>
      </c>
      <c r="C622" s="18" t="s">
        <v>16</v>
      </c>
      <c r="D622" s="18" t="s">
        <v>20</v>
      </c>
      <c r="E622" s="22" t="s">
        <v>227</v>
      </c>
      <c r="F622" s="15"/>
      <c r="G622" s="19">
        <f>G623</f>
        <v>2346</v>
      </c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9">
        <f>Y623</f>
        <v>2346</v>
      </c>
    </row>
    <row r="623" spans="1:25" ht="76.5">
      <c r="A623" s="23" t="s">
        <v>370</v>
      </c>
      <c r="B623" s="22" t="s">
        <v>13</v>
      </c>
      <c r="C623" s="18" t="s">
        <v>16</v>
      </c>
      <c r="D623" s="18" t="s">
        <v>20</v>
      </c>
      <c r="E623" s="22" t="s">
        <v>228</v>
      </c>
      <c r="F623" s="15"/>
      <c r="G623" s="19">
        <f>G624+G626</f>
        <v>2346</v>
      </c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9">
        <f>Y624+Y626</f>
        <v>2346</v>
      </c>
    </row>
    <row r="624" spans="1:25" ht="89.25">
      <c r="A624" s="24" t="s">
        <v>89</v>
      </c>
      <c r="B624" s="22" t="s">
        <v>13</v>
      </c>
      <c r="C624" s="18" t="s">
        <v>16</v>
      </c>
      <c r="D624" s="18" t="s">
        <v>20</v>
      </c>
      <c r="E624" s="22" t="s">
        <v>228</v>
      </c>
      <c r="F624" s="15">
        <v>100</v>
      </c>
      <c r="G624" s="19">
        <f>G625</f>
        <v>2329</v>
      </c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9">
        <f>Y625</f>
        <v>2329</v>
      </c>
    </row>
    <row r="625" spans="1:25" ht="25.5">
      <c r="A625" s="24" t="s">
        <v>113</v>
      </c>
      <c r="B625" s="22" t="s">
        <v>13</v>
      </c>
      <c r="C625" s="18" t="s">
        <v>16</v>
      </c>
      <c r="D625" s="18" t="s">
        <v>20</v>
      </c>
      <c r="E625" s="22" t="s">
        <v>228</v>
      </c>
      <c r="F625" s="15">
        <v>110</v>
      </c>
      <c r="G625" s="19">
        <v>2329</v>
      </c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9">
        <v>2329</v>
      </c>
    </row>
    <row r="626" spans="1:25" ht="38.25">
      <c r="A626" s="24" t="s">
        <v>327</v>
      </c>
      <c r="B626" s="22" t="s">
        <v>13</v>
      </c>
      <c r="C626" s="18" t="s">
        <v>16</v>
      </c>
      <c r="D626" s="18" t="s">
        <v>20</v>
      </c>
      <c r="E626" s="22" t="s">
        <v>228</v>
      </c>
      <c r="F626" s="15">
        <v>200</v>
      </c>
      <c r="G626" s="19">
        <f>G627</f>
        <v>17</v>
      </c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9">
        <f>Y627</f>
        <v>17</v>
      </c>
    </row>
    <row r="627" spans="1:25" ht="38.25">
      <c r="A627" s="24" t="s">
        <v>328</v>
      </c>
      <c r="B627" s="22" t="s">
        <v>13</v>
      </c>
      <c r="C627" s="18" t="s">
        <v>16</v>
      </c>
      <c r="D627" s="18" t="s">
        <v>20</v>
      </c>
      <c r="E627" s="22" t="s">
        <v>228</v>
      </c>
      <c r="F627" s="15">
        <v>240</v>
      </c>
      <c r="G627" s="19">
        <v>17</v>
      </c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9">
        <v>17</v>
      </c>
    </row>
    <row r="628" spans="1:25" ht="12.75" hidden="1">
      <c r="A628" s="41"/>
      <c r="B628" s="22"/>
      <c r="C628" s="18"/>
      <c r="D628" s="18"/>
      <c r="E628" s="22"/>
      <c r="F628" s="15"/>
      <c r="G628" s="19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9"/>
    </row>
    <row r="629" spans="1:25" ht="12.75" hidden="1">
      <c r="A629" s="24"/>
      <c r="B629" s="22"/>
      <c r="C629" s="18"/>
      <c r="D629" s="18"/>
      <c r="E629" s="22"/>
      <c r="F629" s="15"/>
      <c r="G629" s="19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9"/>
    </row>
    <row r="630" spans="1:25" ht="12.75" hidden="1">
      <c r="A630" s="24"/>
      <c r="B630" s="22"/>
      <c r="C630" s="18"/>
      <c r="D630" s="18"/>
      <c r="E630" s="22"/>
      <c r="F630" s="15"/>
      <c r="G630" s="19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9"/>
    </row>
    <row r="631" spans="1:25" ht="96" customHeight="1">
      <c r="A631" s="49" t="s">
        <v>371</v>
      </c>
      <c r="B631" s="22" t="s">
        <v>13</v>
      </c>
      <c r="C631" s="18" t="s">
        <v>16</v>
      </c>
      <c r="D631" s="18" t="s">
        <v>20</v>
      </c>
      <c r="E631" s="22" t="s">
        <v>188</v>
      </c>
      <c r="F631" s="22"/>
      <c r="G631" s="19">
        <f>G632</f>
        <v>16963</v>
      </c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9">
        <f>Y632</f>
        <v>16963</v>
      </c>
    </row>
    <row r="632" spans="1:25" ht="69.75" customHeight="1">
      <c r="A632" s="41" t="s">
        <v>358</v>
      </c>
      <c r="B632" s="22" t="s">
        <v>13</v>
      </c>
      <c r="C632" s="18" t="s">
        <v>16</v>
      </c>
      <c r="D632" s="18" t="s">
        <v>20</v>
      </c>
      <c r="E632" s="22" t="s">
        <v>189</v>
      </c>
      <c r="F632" s="22"/>
      <c r="G632" s="19">
        <f>G633+G635+G637</f>
        <v>16963</v>
      </c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9">
        <f>Y633+Y635+Y637</f>
        <v>16963</v>
      </c>
    </row>
    <row r="633" spans="1:25" ht="94.5" customHeight="1">
      <c r="A633" s="24" t="s">
        <v>89</v>
      </c>
      <c r="B633" s="22" t="s">
        <v>13</v>
      </c>
      <c r="C633" s="18" t="s">
        <v>16</v>
      </c>
      <c r="D633" s="18" t="s">
        <v>20</v>
      </c>
      <c r="E633" s="22" t="s">
        <v>189</v>
      </c>
      <c r="F633" s="15">
        <v>100</v>
      </c>
      <c r="G633" s="19">
        <f>G634</f>
        <v>14233</v>
      </c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9">
        <f>Y634</f>
        <v>14233</v>
      </c>
    </row>
    <row r="634" spans="1:25" ht="30" customHeight="1">
      <c r="A634" s="24" t="s">
        <v>113</v>
      </c>
      <c r="B634" s="22" t="s">
        <v>13</v>
      </c>
      <c r="C634" s="18" t="s">
        <v>16</v>
      </c>
      <c r="D634" s="18" t="s">
        <v>20</v>
      </c>
      <c r="E634" s="22" t="s">
        <v>189</v>
      </c>
      <c r="F634" s="15">
        <v>110</v>
      </c>
      <c r="G634" s="19">
        <v>14233</v>
      </c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9">
        <v>14233</v>
      </c>
    </row>
    <row r="635" spans="1:25" ht="42.75" customHeight="1">
      <c r="A635" s="24" t="s">
        <v>327</v>
      </c>
      <c r="B635" s="22" t="s">
        <v>13</v>
      </c>
      <c r="C635" s="18" t="s">
        <v>16</v>
      </c>
      <c r="D635" s="18" t="s">
        <v>20</v>
      </c>
      <c r="E635" s="22" t="s">
        <v>189</v>
      </c>
      <c r="F635" s="15">
        <v>200</v>
      </c>
      <c r="G635" s="19">
        <f>G636</f>
        <v>2710</v>
      </c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9">
        <f>Y636</f>
        <v>2710</v>
      </c>
    </row>
    <row r="636" spans="1:25" ht="38.25">
      <c r="A636" s="24" t="s">
        <v>328</v>
      </c>
      <c r="B636" s="22" t="s">
        <v>13</v>
      </c>
      <c r="C636" s="18" t="s">
        <v>16</v>
      </c>
      <c r="D636" s="18" t="s">
        <v>20</v>
      </c>
      <c r="E636" s="22" t="s">
        <v>189</v>
      </c>
      <c r="F636" s="15">
        <v>240</v>
      </c>
      <c r="G636" s="19">
        <v>2710</v>
      </c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9">
        <v>2710</v>
      </c>
    </row>
    <row r="637" spans="1:25" ht="12.75">
      <c r="A637" s="24" t="s">
        <v>66</v>
      </c>
      <c r="B637" s="22" t="s">
        <v>13</v>
      </c>
      <c r="C637" s="18" t="s">
        <v>16</v>
      </c>
      <c r="D637" s="18" t="s">
        <v>20</v>
      </c>
      <c r="E637" s="22" t="s">
        <v>189</v>
      </c>
      <c r="F637" s="15">
        <v>800</v>
      </c>
      <c r="G637" s="19">
        <f>G638</f>
        <v>20</v>
      </c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9">
        <f>Y638</f>
        <v>20</v>
      </c>
    </row>
    <row r="638" spans="1:25" ht="25.5">
      <c r="A638" s="24" t="s">
        <v>109</v>
      </c>
      <c r="B638" s="22" t="s">
        <v>13</v>
      </c>
      <c r="C638" s="18" t="s">
        <v>16</v>
      </c>
      <c r="D638" s="18" t="s">
        <v>20</v>
      </c>
      <c r="E638" s="22" t="s">
        <v>189</v>
      </c>
      <c r="F638" s="15">
        <v>850</v>
      </c>
      <c r="G638" s="19">
        <v>20</v>
      </c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9">
        <v>20</v>
      </c>
    </row>
    <row r="639" spans="1:25" ht="12.75" hidden="1">
      <c r="A639" s="49"/>
      <c r="B639" s="22"/>
      <c r="C639" s="18"/>
      <c r="D639" s="18"/>
      <c r="E639" s="22"/>
      <c r="F639" s="15"/>
      <c r="G639" s="19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9"/>
    </row>
    <row r="640" spans="1:25" ht="12.75" hidden="1">
      <c r="A640" s="49"/>
      <c r="B640" s="22"/>
      <c r="C640" s="18"/>
      <c r="D640" s="18"/>
      <c r="E640" s="22"/>
      <c r="F640" s="15"/>
      <c r="G640" s="19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9"/>
    </row>
    <row r="641" spans="1:25" ht="12.75" hidden="1">
      <c r="A641" s="41"/>
      <c r="B641" s="22"/>
      <c r="C641" s="18"/>
      <c r="D641" s="18"/>
      <c r="E641" s="22"/>
      <c r="F641" s="15"/>
      <c r="G641" s="19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9"/>
    </row>
    <row r="642" spans="1:25" ht="12.75" hidden="1">
      <c r="A642" s="24"/>
      <c r="B642" s="22"/>
      <c r="C642" s="18"/>
      <c r="D642" s="18"/>
      <c r="E642" s="22"/>
      <c r="F642" s="15"/>
      <c r="G642" s="19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9"/>
    </row>
    <row r="643" spans="1:25" ht="12.75" hidden="1">
      <c r="A643" s="25"/>
      <c r="B643" s="22"/>
      <c r="C643" s="18"/>
      <c r="D643" s="18"/>
      <c r="E643" s="22"/>
      <c r="F643" s="15"/>
      <c r="G643" s="19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9"/>
    </row>
    <row r="644" spans="1:25" ht="12.75">
      <c r="A644" s="39" t="s">
        <v>94</v>
      </c>
      <c r="B644" s="22" t="s">
        <v>13</v>
      </c>
      <c r="C644" s="18" t="s">
        <v>21</v>
      </c>
      <c r="D644" s="18" t="s">
        <v>17</v>
      </c>
      <c r="E644" s="22"/>
      <c r="F644" s="22"/>
      <c r="G644" s="19">
        <f>G645+G674</f>
        <v>110970</v>
      </c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9">
        <f>Y645+Y674</f>
        <v>111242</v>
      </c>
    </row>
    <row r="645" spans="1:25" ht="12.75">
      <c r="A645" s="39" t="s">
        <v>22</v>
      </c>
      <c r="B645" s="22" t="s">
        <v>13</v>
      </c>
      <c r="C645" s="18" t="s">
        <v>21</v>
      </c>
      <c r="D645" s="18" t="s">
        <v>0</v>
      </c>
      <c r="E645" s="22"/>
      <c r="F645" s="22"/>
      <c r="G645" s="19">
        <f>G646+G669</f>
        <v>110698</v>
      </c>
      <c r="H645" s="19" t="e">
        <f>H646+H669</f>
        <v>#REF!</v>
      </c>
      <c r="I645" s="19" t="e">
        <f>I646+I669</f>
        <v>#REF!</v>
      </c>
      <c r="J645" s="19" t="e">
        <f>J646+J669</f>
        <v>#REF!</v>
      </c>
      <c r="K645" s="19" t="e">
        <f>K646+K669</f>
        <v>#REF!</v>
      </c>
      <c r="L645" s="19" t="e">
        <f>L646+L669</f>
        <v>#REF!</v>
      </c>
      <c r="M645" s="19" t="e">
        <f>M646+M669</f>
        <v>#REF!</v>
      </c>
      <c r="N645" s="19" t="e">
        <f>N646+N669</f>
        <v>#REF!</v>
      </c>
      <c r="O645" s="19" t="e">
        <f>O646+O669</f>
        <v>#REF!</v>
      </c>
      <c r="P645" s="19" t="e">
        <f>P646+P669</f>
        <v>#REF!</v>
      </c>
      <c r="Q645" s="19" t="e">
        <f>Q646+Q669</f>
        <v>#REF!</v>
      </c>
      <c r="R645" s="19" t="e">
        <f>R646+R669</f>
        <v>#REF!</v>
      </c>
      <c r="S645" s="19" t="e">
        <f>S646+S669</f>
        <v>#REF!</v>
      </c>
      <c r="T645" s="19" t="e">
        <f>T646+T669</f>
        <v>#REF!</v>
      </c>
      <c r="U645" s="19" t="e">
        <f>U646+U669</f>
        <v>#REF!</v>
      </c>
      <c r="V645" s="19" t="e">
        <f>V646+V669</f>
        <v>#REF!</v>
      </c>
      <c r="W645" s="19" t="e">
        <f>W646+W669</f>
        <v>#REF!</v>
      </c>
      <c r="X645" s="19" t="e">
        <f>X646+X669</f>
        <v>#REF!</v>
      </c>
      <c r="Y645" s="19">
        <f>Y646+Y669</f>
        <v>110982</v>
      </c>
    </row>
    <row r="646" spans="1:25" ht="38.25">
      <c r="A646" s="21" t="s">
        <v>367</v>
      </c>
      <c r="B646" s="22" t="s">
        <v>13</v>
      </c>
      <c r="C646" s="18" t="s">
        <v>21</v>
      </c>
      <c r="D646" s="18" t="s">
        <v>0</v>
      </c>
      <c r="E646" s="22" t="s">
        <v>122</v>
      </c>
      <c r="F646" s="22"/>
      <c r="G646" s="19">
        <f>G647+G651+G655+G661</f>
        <v>110277</v>
      </c>
      <c r="H646" s="19" t="e">
        <f>#REF!+H647+H651+H655+H661+#REF!</f>
        <v>#REF!</v>
      </c>
      <c r="I646" s="19" t="e">
        <f>#REF!+I647+I651+I655+I661+#REF!</f>
        <v>#REF!</v>
      </c>
      <c r="J646" s="19" t="e">
        <f>#REF!+J647+J651+J655+J661+#REF!</f>
        <v>#REF!</v>
      </c>
      <c r="K646" s="19" t="e">
        <f>#REF!+K647+K651+K655+K661+#REF!</f>
        <v>#REF!</v>
      </c>
      <c r="L646" s="19" t="e">
        <f>#REF!+L647+L651+L655+L661+#REF!</f>
        <v>#REF!</v>
      </c>
      <c r="M646" s="19" t="e">
        <f>#REF!+M647+M651+M655+M661+#REF!</f>
        <v>#REF!</v>
      </c>
      <c r="N646" s="19" t="e">
        <f>#REF!+N647+N651+N655+N661+#REF!</f>
        <v>#REF!</v>
      </c>
      <c r="O646" s="19" t="e">
        <f>#REF!+O647+O651+O655+O661+#REF!</f>
        <v>#REF!</v>
      </c>
      <c r="P646" s="19" t="e">
        <f>#REF!+P647+P651+P655+P661+#REF!</f>
        <v>#REF!</v>
      </c>
      <c r="Q646" s="19" t="e">
        <f>#REF!+Q647+Q651+Q655+Q661+#REF!</f>
        <v>#REF!</v>
      </c>
      <c r="R646" s="19" t="e">
        <f>#REF!+R647+R651+R655+R661+#REF!</f>
        <v>#REF!</v>
      </c>
      <c r="S646" s="19" t="e">
        <f>#REF!+S647+S651+S655+S661+#REF!</f>
        <v>#REF!</v>
      </c>
      <c r="T646" s="19" t="e">
        <f>#REF!+T647+T651+T655+T661+#REF!</f>
        <v>#REF!</v>
      </c>
      <c r="U646" s="19" t="e">
        <f>#REF!+U647+U651+U655+U661+#REF!</f>
        <v>#REF!</v>
      </c>
      <c r="V646" s="19" t="e">
        <f>#REF!+V647+V651+V655+V661+#REF!</f>
        <v>#REF!</v>
      </c>
      <c r="W646" s="19" t="e">
        <f>#REF!+W647+W651+W655+W661+#REF!</f>
        <v>#REF!</v>
      </c>
      <c r="X646" s="19" t="e">
        <f>#REF!+X647+X651+X655+X661+#REF!</f>
        <v>#REF!</v>
      </c>
      <c r="Y646" s="19">
        <f>Y647+Y651+Y655+Y661</f>
        <v>110582</v>
      </c>
    </row>
    <row r="647" spans="1:25" ht="63.75">
      <c r="A647" s="23" t="s">
        <v>123</v>
      </c>
      <c r="B647" s="22" t="s">
        <v>13</v>
      </c>
      <c r="C647" s="18" t="s">
        <v>21</v>
      </c>
      <c r="D647" s="18" t="s">
        <v>0</v>
      </c>
      <c r="E647" s="148" t="s">
        <v>124</v>
      </c>
      <c r="F647" s="15"/>
      <c r="G647" s="19">
        <f>G648</f>
        <v>31011</v>
      </c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9">
        <f>Y648</f>
        <v>31103</v>
      </c>
    </row>
    <row r="648" spans="1:25" ht="25.5">
      <c r="A648" s="49" t="s">
        <v>372</v>
      </c>
      <c r="B648" s="22" t="s">
        <v>13</v>
      </c>
      <c r="C648" s="18" t="s">
        <v>21</v>
      </c>
      <c r="D648" s="18" t="s">
        <v>0</v>
      </c>
      <c r="E648" s="22" t="s">
        <v>125</v>
      </c>
      <c r="F648" s="15"/>
      <c r="G648" s="19">
        <f>G649</f>
        <v>31011</v>
      </c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9">
        <f>Y649</f>
        <v>31103</v>
      </c>
    </row>
    <row r="649" spans="1:25" ht="42" customHeight="1">
      <c r="A649" s="24" t="s">
        <v>88</v>
      </c>
      <c r="B649" s="22" t="s">
        <v>13</v>
      </c>
      <c r="C649" s="18" t="s">
        <v>21</v>
      </c>
      <c r="D649" s="18" t="s">
        <v>0</v>
      </c>
      <c r="E649" s="22" t="s">
        <v>125</v>
      </c>
      <c r="F649" s="15">
        <v>600</v>
      </c>
      <c r="G649" s="19">
        <f>G650</f>
        <v>31011</v>
      </c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9">
        <f>Y650</f>
        <v>31103</v>
      </c>
    </row>
    <row r="650" spans="1:25" ht="12.75">
      <c r="A650" s="24" t="s">
        <v>126</v>
      </c>
      <c r="B650" s="22" t="s">
        <v>13</v>
      </c>
      <c r="C650" s="18" t="s">
        <v>21</v>
      </c>
      <c r="D650" s="18" t="s">
        <v>0</v>
      </c>
      <c r="E650" s="22" t="s">
        <v>125</v>
      </c>
      <c r="F650" s="15">
        <v>620</v>
      </c>
      <c r="G650" s="19">
        <v>31011</v>
      </c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9">
        <v>31103</v>
      </c>
    </row>
    <row r="651" spans="1:25" ht="51">
      <c r="A651" s="23" t="s">
        <v>129</v>
      </c>
      <c r="B651" s="22" t="s">
        <v>13</v>
      </c>
      <c r="C651" s="18" t="s">
        <v>21</v>
      </c>
      <c r="D651" s="18" t="s">
        <v>0</v>
      </c>
      <c r="E651" s="22" t="s">
        <v>128</v>
      </c>
      <c r="F651" s="15"/>
      <c r="G651" s="19">
        <f>G652</f>
        <v>20766</v>
      </c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9">
        <f>Y652</f>
        <v>20848</v>
      </c>
    </row>
    <row r="652" spans="1:25" ht="25.5">
      <c r="A652" s="49" t="s">
        <v>373</v>
      </c>
      <c r="B652" s="22" t="s">
        <v>13</v>
      </c>
      <c r="C652" s="18" t="s">
        <v>21</v>
      </c>
      <c r="D652" s="18" t="s">
        <v>0</v>
      </c>
      <c r="E652" s="22" t="s">
        <v>127</v>
      </c>
      <c r="F652" s="15"/>
      <c r="G652" s="19">
        <f>G653</f>
        <v>20766</v>
      </c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9">
        <f>Y653</f>
        <v>20848</v>
      </c>
    </row>
    <row r="653" spans="1:25" ht="41.25" customHeight="1">
      <c r="A653" s="24" t="s">
        <v>88</v>
      </c>
      <c r="B653" s="22" t="s">
        <v>13</v>
      </c>
      <c r="C653" s="18" t="s">
        <v>21</v>
      </c>
      <c r="D653" s="18" t="s">
        <v>0</v>
      </c>
      <c r="E653" s="22" t="s">
        <v>127</v>
      </c>
      <c r="F653" s="15">
        <v>600</v>
      </c>
      <c r="G653" s="19">
        <f>G654</f>
        <v>20766</v>
      </c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9">
        <f>Y654</f>
        <v>20848</v>
      </c>
    </row>
    <row r="654" spans="1:25" ht="12.75">
      <c r="A654" s="24" t="s">
        <v>126</v>
      </c>
      <c r="B654" s="22" t="s">
        <v>13</v>
      </c>
      <c r="C654" s="18" t="s">
        <v>21</v>
      </c>
      <c r="D654" s="18" t="s">
        <v>0</v>
      </c>
      <c r="E654" s="22" t="s">
        <v>127</v>
      </c>
      <c r="F654" s="15">
        <v>620</v>
      </c>
      <c r="G654" s="19">
        <v>20766</v>
      </c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9">
        <v>20848</v>
      </c>
    </row>
    <row r="655" spans="1:25" ht="68.25" customHeight="1">
      <c r="A655" s="23" t="s">
        <v>130</v>
      </c>
      <c r="B655" s="22" t="s">
        <v>13</v>
      </c>
      <c r="C655" s="18" t="s">
        <v>21</v>
      </c>
      <c r="D655" s="18" t="s">
        <v>0</v>
      </c>
      <c r="E655" s="22" t="s">
        <v>131</v>
      </c>
      <c r="F655" s="15"/>
      <c r="G655" s="19">
        <f>G656</f>
        <v>55363</v>
      </c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9">
        <f>Y656</f>
        <v>55494</v>
      </c>
    </row>
    <row r="656" spans="1:25" ht="25.5">
      <c r="A656" s="49" t="s">
        <v>374</v>
      </c>
      <c r="B656" s="22" t="s">
        <v>13</v>
      </c>
      <c r="C656" s="18" t="s">
        <v>21</v>
      </c>
      <c r="D656" s="18" t="s">
        <v>0</v>
      </c>
      <c r="E656" s="22" t="s">
        <v>136</v>
      </c>
      <c r="F656" s="15"/>
      <c r="G656" s="19">
        <f>G659+G657</f>
        <v>55363</v>
      </c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9">
        <f>Y659+Y657</f>
        <v>55494</v>
      </c>
    </row>
    <row r="657" spans="1:25" ht="38.25">
      <c r="A657" s="24" t="s">
        <v>327</v>
      </c>
      <c r="B657" s="22" t="s">
        <v>13</v>
      </c>
      <c r="C657" s="18" t="s">
        <v>21</v>
      </c>
      <c r="D657" s="18" t="s">
        <v>0</v>
      </c>
      <c r="E657" s="22" t="s">
        <v>136</v>
      </c>
      <c r="F657" s="15">
        <v>200</v>
      </c>
      <c r="G657" s="19">
        <f>G658</f>
        <v>2295</v>
      </c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9">
        <f>Y658</f>
        <v>2275</v>
      </c>
    </row>
    <row r="658" spans="1:25" ht="38.25">
      <c r="A658" s="24" t="s">
        <v>328</v>
      </c>
      <c r="B658" s="22" t="s">
        <v>13</v>
      </c>
      <c r="C658" s="18" t="s">
        <v>21</v>
      </c>
      <c r="D658" s="18" t="s">
        <v>0</v>
      </c>
      <c r="E658" s="22" t="s">
        <v>136</v>
      </c>
      <c r="F658" s="15">
        <v>240</v>
      </c>
      <c r="G658" s="19">
        <v>2295</v>
      </c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9">
        <f>2275</f>
        <v>2275</v>
      </c>
    </row>
    <row r="659" spans="1:25" ht="42" customHeight="1">
      <c r="A659" s="24" t="s">
        <v>88</v>
      </c>
      <c r="B659" s="22" t="s">
        <v>13</v>
      </c>
      <c r="C659" s="18" t="s">
        <v>21</v>
      </c>
      <c r="D659" s="18" t="s">
        <v>0</v>
      </c>
      <c r="E659" s="22" t="s">
        <v>136</v>
      </c>
      <c r="F659" s="15">
        <v>600</v>
      </c>
      <c r="G659" s="19">
        <f>G660</f>
        <v>53068</v>
      </c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9">
        <f>Y660</f>
        <v>53219</v>
      </c>
    </row>
    <row r="660" spans="1:25" ht="12.75">
      <c r="A660" s="24" t="s">
        <v>126</v>
      </c>
      <c r="B660" s="22" t="s">
        <v>13</v>
      </c>
      <c r="C660" s="18" t="s">
        <v>21</v>
      </c>
      <c r="D660" s="18" t="s">
        <v>0</v>
      </c>
      <c r="E660" s="22" t="s">
        <v>136</v>
      </c>
      <c r="F660" s="15">
        <v>620</v>
      </c>
      <c r="G660" s="19">
        <v>53068</v>
      </c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9">
        <v>53219</v>
      </c>
    </row>
    <row r="661" spans="1:25" ht="63.75">
      <c r="A661" s="23" t="s">
        <v>422</v>
      </c>
      <c r="B661" s="22" t="s">
        <v>13</v>
      </c>
      <c r="C661" s="18" t="s">
        <v>21</v>
      </c>
      <c r="D661" s="18" t="s">
        <v>0</v>
      </c>
      <c r="E661" s="22" t="s">
        <v>132</v>
      </c>
      <c r="F661" s="15"/>
      <c r="G661" s="19">
        <f>G662</f>
        <v>3137</v>
      </c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9">
        <f>Y662</f>
        <v>3137</v>
      </c>
    </row>
    <row r="662" spans="1:25" ht="12.75">
      <c r="A662" s="49" t="s">
        <v>375</v>
      </c>
      <c r="B662" s="22" t="s">
        <v>13</v>
      </c>
      <c r="C662" s="18" t="s">
        <v>21</v>
      </c>
      <c r="D662" s="18" t="s">
        <v>0</v>
      </c>
      <c r="E662" s="22" t="s">
        <v>133</v>
      </c>
      <c r="F662" s="15"/>
      <c r="G662" s="19">
        <f>G663+G667+G665</f>
        <v>3137</v>
      </c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9">
        <f>Y663+Y667+Y665</f>
        <v>3137</v>
      </c>
    </row>
    <row r="663" spans="1:25" ht="12.75" hidden="1">
      <c r="A663" s="24"/>
      <c r="B663" s="22"/>
      <c r="C663" s="18"/>
      <c r="D663" s="18"/>
      <c r="E663" s="22"/>
      <c r="F663" s="15"/>
      <c r="G663" s="19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9"/>
    </row>
    <row r="664" spans="1:25" ht="12.75" hidden="1">
      <c r="A664" s="24"/>
      <c r="B664" s="22" t="s">
        <v>13</v>
      </c>
      <c r="C664" s="18" t="s">
        <v>21</v>
      </c>
      <c r="D664" s="18" t="s">
        <v>0</v>
      </c>
      <c r="E664" s="22" t="s">
        <v>86</v>
      </c>
      <c r="F664" s="15"/>
      <c r="G664" s="19">
        <f>G667</f>
        <v>3137</v>
      </c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9">
        <f>Y667</f>
        <v>3137</v>
      </c>
    </row>
    <row r="665" spans="1:25" ht="38.25" hidden="1">
      <c r="A665" s="24" t="s">
        <v>327</v>
      </c>
      <c r="B665" s="22" t="s">
        <v>13</v>
      </c>
      <c r="C665" s="18" t="s">
        <v>21</v>
      </c>
      <c r="D665" s="18" t="s">
        <v>0</v>
      </c>
      <c r="E665" s="22" t="s">
        <v>133</v>
      </c>
      <c r="F665" s="15">
        <v>200</v>
      </c>
      <c r="G665" s="19">
        <f>G666</f>
        <v>0</v>
      </c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9">
        <f>Y666</f>
        <v>0</v>
      </c>
    </row>
    <row r="666" spans="1:25" ht="38.25" hidden="1">
      <c r="A666" s="24" t="s">
        <v>328</v>
      </c>
      <c r="B666" s="22" t="s">
        <v>13</v>
      </c>
      <c r="C666" s="18" t="s">
        <v>21</v>
      </c>
      <c r="D666" s="18" t="s">
        <v>0</v>
      </c>
      <c r="E666" s="22" t="s">
        <v>133</v>
      </c>
      <c r="F666" s="15">
        <v>240</v>
      </c>
      <c r="G666" s="19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9"/>
    </row>
    <row r="667" spans="1:25" ht="40.5" customHeight="1">
      <c r="A667" s="24" t="s">
        <v>88</v>
      </c>
      <c r="B667" s="22" t="s">
        <v>13</v>
      </c>
      <c r="C667" s="18" t="s">
        <v>21</v>
      </c>
      <c r="D667" s="18" t="s">
        <v>0</v>
      </c>
      <c r="E667" s="22" t="s">
        <v>133</v>
      </c>
      <c r="F667" s="15">
        <v>600</v>
      </c>
      <c r="G667" s="19">
        <f>G668</f>
        <v>3137</v>
      </c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9">
        <f>Y668</f>
        <v>3137</v>
      </c>
    </row>
    <row r="668" spans="1:25" ht="13.5" customHeight="1">
      <c r="A668" s="24" t="s">
        <v>126</v>
      </c>
      <c r="B668" s="22" t="s">
        <v>13</v>
      </c>
      <c r="C668" s="18" t="s">
        <v>21</v>
      </c>
      <c r="D668" s="18" t="s">
        <v>0</v>
      </c>
      <c r="E668" s="22" t="s">
        <v>133</v>
      </c>
      <c r="F668" s="15">
        <v>620</v>
      </c>
      <c r="G668" s="19">
        <f>3137+2369-2369</f>
        <v>3137</v>
      </c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9">
        <f>3137+2371-2371</f>
        <v>3137</v>
      </c>
    </row>
    <row r="669" spans="1:25" ht="51">
      <c r="A669" s="149" t="s">
        <v>476</v>
      </c>
      <c r="B669" s="22" t="s">
        <v>13</v>
      </c>
      <c r="C669" s="141" t="s">
        <v>21</v>
      </c>
      <c r="D669" s="141" t="s">
        <v>0</v>
      </c>
      <c r="E669" s="142" t="s">
        <v>449</v>
      </c>
      <c r="F669" s="142"/>
      <c r="G669" s="19">
        <f>G670</f>
        <v>421</v>
      </c>
      <c r="H669" s="19">
        <f aca="true" t="shared" si="71" ref="H669:Y672">H670</f>
        <v>0</v>
      </c>
      <c r="I669" s="19">
        <f t="shared" si="71"/>
        <v>0</v>
      </c>
      <c r="J669" s="19">
        <f t="shared" si="71"/>
        <v>0</v>
      </c>
      <c r="K669" s="19">
        <f t="shared" si="71"/>
        <v>0</v>
      </c>
      <c r="L669" s="19">
        <f t="shared" si="71"/>
        <v>0</v>
      </c>
      <c r="M669" s="19">
        <f t="shared" si="71"/>
        <v>0</v>
      </c>
      <c r="N669" s="19">
        <f t="shared" si="71"/>
        <v>0</v>
      </c>
      <c r="O669" s="19">
        <f t="shared" si="71"/>
        <v>0</v>
      </c>
      <c r="P669" s="19">
        <f t="shared" si="71"/>
        <v>0</v>
      </c>
      <c r="Q669" s="19">
        <f t="shared" si="71"/>
        <v>0</v>
      </c>
      <c r="R669" s="19">
        <f t="shared" si="71"/>
        <v>0</v>
      </c>
      <c r="S669" s="19">
        <f t="shared" si="71"/>
        <v>0</v>
      </c>
      <c r="T669" s="19">
        <f t="shared" si="71"/>
        <v>0</v>
      </c>
      <c r="U669" s="19">
        <f t="shared" si="71"/>
        <v>0</v>
      </c>
      <c r="V669" s="19">
        <f t="shared" si="71"/>
        <v>0</v>
      </c>
      <c r="W669" s="19">
        <f t="shared" si="71"/>
        <v>0</v>
      </c>
      <c r="X669" s="19">
        <f t="shared" si="71"/>
        <v>0</v>
      </c>
      <c r="Y669" s="19">
        <f t="shared" si="71"/>
        <v>400</v>
      </c>
    </row>
    <row r="670" spans="1:25" ht="55.5" customHeight="1">
      <c r="A670" s="150" t="s">
        <v>481</v>
      </c>
      <c r="B670" s="22" t="s">
        <v>13</v>
      </c>
      <c r="C670" s="141" t="s">
        <v>21</v>
      </c>
      <c r="D670" s="141" t="s">
        <v>0</v>
      </c>
      <c r="E670" s="142" t="s">
        <v>482</v>
      </c>
      <c r="F670" s="142"/>
      <c r="G670" s="19">
        <f>G671</f>
        <v>421</v>
      </c>
      <c r="H670" s="19">
        <f t="shared" si="71"/>
        <v>0</v>
      </c>
      <c r="I670" s="19">
        <f t="shared" si="71"/>
        <v>0</v>
      </c>
      <c r="J670" s="19">
        <f t="shared" si="71"/>
        <v>0</v>
      </c>
      <c r="K670" s="19">
        <f t="shared" si="71"/>
        <v>0</v>
      </c>
      <c r="L670" s="19">
        <f t="shared" si="71"/>
        <v>0</v>
      </c>
      <c r="M670" s="19">
        <f t="shared" si="71"/>
        <v>0</v>
      </c>
      <c r="N670" s="19">
        <f t="shared" si="71"/>
        <v>0</v>
      </c>
      <c r="O670" s="19">
        <f t="shared" si="71"/>
        <v>0</v>
      </c>
      <c r="P670" s="19">
        <f t="shared" si="71"/>
        <v>0</v>
      </c>
      <c r="Q670" s="19">
        <f t="shared" si="71"/>
        <v>0</v>
      </c>
      <c r="R670" s="19">
        <f t="shared" si="71"/>
        <v>0</v>
      </c>
      <c r="S670" s="19">
        <f t="shared" si="71"/>
        <v>0</v>
      </c>
      <c r="T670" s="19">
        <f t="shared" si="71"/>
        <v>0</v>
      </c>
      <c r="U670" s="19">
        <f t="shared" si="71"/>
        <v>0</v>
      </c>
      <c r="V670" s="19">
        <f t="shared" si="71"/>
        <v>0</v>
      </c>
      <c r="W670" s="19">
        <f t="shared" si="71"/>
        <v>0</v>
      </c>
      <c r="X670" s="19">
        <f t="shared" si="71"/>
        <v>0</v>
      </c>
      <c r="Y670" s="19">
        <f t="shared" si="71"/>
        <v>400</v>
      </c>
    </row>
    <row r="671" spans="1:25" ht="38.25">
      <c r="A671" s="150" t="s">
        <v>448</v>
      </c>
      <c r="B671" s="22" t="s">
        <v>13</v>
      </c>
      <c r="C671" s="141" t="s">
        <v>21</v>
      </c>
      <c r="D671" s="141" t="s">
        <v>0</v>
      </c>
      <c r="E671" s="142" t="s">
        <v>483</v>
      </c>
      <c r="F671" s="142"/>
      <c r="G671" s="19">
        <f>G672</f>
        <v>421</v>
      </c>
      <c r="H671" s="19">
        <f t="shared" si="71"/>
        <v>0</v>
      </c>
      <c r="I671" s="19">
        <f t="shared" si="71"/>
        <v>0</v>
      </c>
      <c r="J671" s="19">
        <f t="shared" si="71"/>
        <v>0</v>
      </c>
      <c r="K671" s="19">
        <f t="shared" si="71"/>
        <v>0</v>
      </c>
      <c r="L671" s="19">
        <f t="shared" si="71"/>
        <v>0</v>
      </c>
      <c r="M671" s="19">
        <f t="shared" si="71"/>
        <v>0</v>
      </c>
      <c r="N671" s="19">
        <f t="shared" si="71"/>
        <v>0</v>
      </c>
      <c r="O671" s="19">
        <f t="shared" si="71"/>
        <v>0</v>
      </c>
      <c r="P671" s="19">
        <f t="shared" si="71"/>
        <v>0</v>
      </c>
      <c r="Q671" s="19">
        <f t="shared" si="71"/>
        <v>0</v>
      </c>
      <c r="R671" s="19">
        <f t="shared" si="71"/>
        <v>0</v>
      </c>
      <c r="S671" s="19">
        <f t="shared" si="71"/>
        <v>0</v>
      </c>
      <c r="T671" s="19">
        <f t="shared" si="71"/>
        <v>0</v>
      </c>
      <c r="U671" s="19">
        <f t="shared" si="71"/>
        <v>0</v>
      </c>
      <c r="V671" s="19">
        <f t="shared" si="71"/>
        <v>0</v>
      </c>
      <c r="W671" s="19">
        <f t="shared" si="71"/>
        <v>0</v>
      </c>
      <c r="X671" s="19">
        <f t="shared" si="71"/>
        <v>0</v>
      </c>
      <c r="Y671" s="19">
        <f t="shared" si="71"/>
        <v>400</v>
      </c>
    </row>
    <row r="672" spans="1:25" ht="42" customHeight="1">
      <c r="A672" s="144" t="s">
        <v>88</v>
      </c>
      <c r="B672" s="22" t="s">
        <v>13</v>
      </c>
      <c r="C672" s="141" t="s">
        <v>21</v>
      </c>
      <c r="D672" s="141" t="s">
        <v>0</v>
      </c>
      <c r="E672" s="142" t="s">
        <v>483</v>
      </c>
      <c r="F672" s="142" t="s">
        <v>73</v>
      </c>
      <c r="G672" s="19">
        <f>G673</f>
        <v>421</v>
      </c>
      <c r="H672" s="19">
        <f t="shared" si="71"/>
        <v>0</v>
      </c>
      <c r="I672" s="19">
        <f t="shared" si="71"/>
        <v>0</v>
      </c>
      <c r="J672" s="19">
        <f t="shared" si="71"/>
        <v>0</v>
      </c>
      <c r="K672" s="19">
        <f t="shared" si="71"/>
        <v>0</v>
      </c>
      <c r="L672" s="19">
        <f t="shared" si="71"/>
        <v>0</v>
      </c>
      <c r="M672" s="19">
        <f t="shared" si="71"/>
        <v>0</v>
      </c>
      <c r="N672" s="19">
        <f t="shared" si="71"/>
        <v>0</v>
      </c>
      <c r="O672" s="19">
        <f t="shared" si="71"/>
        <v>0</v>
      </c>
      <c r="P672" s="19">
        <f t="shared" si="71"/>
        <v>0</v>
      </c>
      <c r="Q672" s="19">
        <f t="shared" si="71"/>
        <v>0</v>
      </c>
      <c r="R672" s="19">
        <f t="shared" si="71"/>
        <v>0</v>
      </c>
      <c r="S672" s="19">
        <f t="shared" si="71"/>
        <v>0</v>
      </c>
      <c r="T672" s="19">
        <f t="shared" si="71"/>
        <v>0</v>
      </c>
      <c r="U672" s="19">
        <f t="shared" si="71"/>
        <v>0</v>
      </c>
      <c r="V672" s="19">
        <f t="shared" si="71"/>
        <v>0</v>
      </c>
      <c r="W672" s="19">
        <f t="shared" si="71"/>
        <v>0</v>
      </c>
      <c r="X672" s="19">
        <f t="shared" si="71"/>
        <v>0</v>
      </c>
      <c r="Y672" s="19">
        <f t="shared" si="71"/>
        <v>400</v>
      </c>
    </row>
    <row r="673" spans="1:25" ht="41.25" customHeight="1">
      <c r="A673" s="144" t="s">
        <v>332</v>
      </c>
      <c r="B673" s="22" t="s">
        <v>13</v>
      </c>
      <c r="C673" s="141" t="s">
        <v>21</v>
      </c>
      <c r="D673" s="141" t="s">
        <v>0</v>
      </c>
      <c r="E673" s="142" t="s">
        <v>483</v>
      </c>
      <c r="F673" s="142" t="s">
        <v>162</v>
      </c>
      <c r="G673" s="19">
        <v>421</v>
      </c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9">
        <v>400</v>
      </c>
    </row>
    <row r="674" spans="1:25" ht="25.5">
      <c r="A674" s="39" t="s">
        <v>96</v>
      </c>
      <c r="B674" s="22" t="s">
        <v>13</v>
      </c>
      <c r="C674" s="18" t="s">
        <v>21</v>
      </c>
      <c r="D674" s="18" t="s">
        <v>2</v>
      </c>
      <c r="E674" s="22"/>
      <c r="F674" s="15"/>
      <c r="G674" s="19">
        <f>G675</f>
        <v>272</v>
      </c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9">
        <f>Y675</f>
        <v>260</v>
      </c>
    </row>
    <row r="675" spans="1:25" ht="52.5" customHeight="1">
      <c r="A675" s="21" t="s">
        <v>532</v>
      </c>
      <c r="B675" s="22" t="s">
        <v>13</v>
      </c>
      <c r="C675" s="18" t="s">
        <v>21</v>
      </c>
      <c r="D675" s="18" t="s">
        <v>2</v>
      </c>
      <c r="E675" s="22" t="s">
        <v>149</v>
      </c>
      <c r="F675" s="15"/>
      <c r="G675" s="19">
        <f>G676+G680+G684</f>
        <v>272</v>
      </c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9">
        <f>Y676+Y680+Y684</f>
        <v>260</v>
      </c>
    </row>
    <row r="676" spans="1:25" ht="76.5">
      <c r="A676" s="23" t="s">
        <v>150</v>
      </c>
      <c r="B676" s="22" t="s">
        <v>13</v>
      </c>
      <c r="C676" s="18" t="s">
        <v>21</v>
      </c>
      <c r="D676" s="18" t="s">
        <v>2</v>
      </c>
      <c r="E676" s="22" t="s">
        <v>151</v>
      </c>
      <c r="F676" s="15"/>
      <c r="G676" s="19">
        <f>G677</f>
        <v>68</v>
      </c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9">
        <f>Y677</f>
        <v>65</v>
      </c>
    </row>
    <row r="677" spans="1:25" ht="60.75" customHeight="1">
      <c r="A677" s="49" t="s">
        <v>377</v>
      </c>
      <c r="B677" s="22" t="s">
        <v>13</v>
      </c>
      <c r="C677" s="18" t="s">
        <v>21</v>
      </c>
      <c r="D677" s="18" t="s">
        <v>2</v>
      </c>
      <c r="E677" s="44" t="s">
        <v>152</v>
      </c>
      <c r="F677" s="15"/>
      <c r="G677" s="19">
        <f>G678</f>
        <v>68</v>
      </c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9">
        <f>Y678</f>
        <v>65</v>
      </c>
    </row>
    <row r="678" spans="1:25" ht="39.75" customHeight="1">
      <c r="A678" s="25" t="s">
        <v>88</v>
      </c>
      <c r="B678" s="22" t="s">
        <v>13</v>
      </c>
      <c r="C678" s="18" t="s">
        <v>21</v>
      </c>
      <c r="D678" s="18" t="s">
        <v>2</v>
      </c>
      <c r="E678" s="44" t="s">
        <v>152</v>
      </c>
      <c r="F678" s="15">
        <v>600</v>
      </c>
      <c r="G678" s="19">
        <f>G679</f>
        <v>68</v>
      </c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9">
        <f>Y679</f>
        <v>65</v>
      </c>
    </row>
    <row r="679" spans="1:25" ht="12.75">
      <c r="A679" s="24" t="s">
        <v>126</v>
      </c>
      <c r="B679" s="22" t="s">
        <v>13</v>
      </c>
      <c r="C679" s="18" t="s">
        <v>21</v>
      </c>
      <c r="D679" s="18" t="s">
        <v>2</v>
      </c>
      <c r="E679" s="44" t="s">
        <v>152</v>
      </c>
      <c r="F679" s="15">
        <v>620</v>
      </c>
      <c r="G679" s="19">
        <v>68</v>
      </c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9">
        <v>65</v>
      </c>
    </row>
    <row r="680" spans="1:25" ht="41.25" customHeight="1">
      <c r="A680" s="23" t="s">
        <v>153</v>
      </c>
      <c r="B680" s="22" t="s">
        <v>13</v>
      </c>
      <c r="C680" s="18" t="s">
        <v>21</v>
      </c>
      <c r="D680" s="18" t="s">
        <v>2</v>
      </c>
      <c r="E680" s="22" t="s">
        <v>154</v>
      </c>
      <c r="F680" s="15"/>
      <c r="G680" s="19">
        <f>G681</f>
        <v>41</v>
      </c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9">
        <f>Y681</f>
        <v>39</v>
      </c>
    </row>
    <row r="681" spans="1:25" ht="56.25" customHeight="1">
      <c r="A681" s="49" t="s">
        <v>377</v>
      </c>
      <c r="B681" s="22" t="s">
        <v>13</v>
      </c>
      <c r="C681" s="18" t="s">
        <v>21</v>
      </c>
      <c r="D681" s="18" t="s">
        <v>2</v>
      </c>
      <c r="E681" s="44" t="s">
        <v>155</v>
      </c>
      <c r="F681" s="15"/>
      <c r="G681" s="19">
        <f>G682</f>
        <v>41</v>
      </c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9">
        <f>Y682</f>
        <v>39</v>
      </c>
    </row>
    <row r="682" spans="1:25" ht="57.75" customHeight="1">
      <c r="A682" s="25" t="s">
        <v>88</v>
      </c>
      <c r="B682" s="22" t="s">
        <v>13</v>
      </c>
      <c r="C682" s="18" t="s">
        <v>21</v>
      </c>
      <c r="D682" s="18" t="s">
        <v>2</v>
      </c>
      <c r="E682" s="44" t="s">
        <v>155</v>
      </c>
      <c r="F682" s="15">
        <v>600</v>
      </c>
      <c r="G682" s="19">
        <f>G683</f>
        <v>41</v>
      </c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9">
        <f>Y683</f>
        <v>39</v>
      </c>
    </row>
    <row r="683" spans="1:25" ht="14.25" customHeight="1">
      <c r="A683" s="24" t="s">
        <v>126</v>
      </c>
      <c r="B683" s="22" t="s">
        <v>13</v>
      </c>
      <c r="C683" s="18" t="s">
        <v>21</v>
      </c>
      <c r="D683" s="18" t="s">
        <v>2</v>
      </c>
      <c r="E683" s="44" t="s">
        <v>155</v>
      </c>
      <c r="F683" s="15">
        <v>620</v>
      </c>
      <c r="G683" s="19">
        <v>41</v>
      </c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9">
        <v>39</v>
      </c>
    </row>
    <row r="684" spans="1:25" ht="66" customHeight="1">
      <c r="A684" s="23" t="s">
        <v>423</v>
      </c>
      <c r="B684" s="22" t="s">
        <v>13</v>
      </c>
      <c r="C684" s="18" t="s">
        <v>21</v>
      </c>
      <c r="D684" s="18" t="s">
        <v>2</v>
      </c>
      <c r="E684" s="44" t="s">
        <v>157</v>
      </c>
      <c r="F684" s="15"/>
      <c r="G684" s="19">
        <f>G685</f>
        <v>163</v>
      </c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9">
        <f>Y685</f>
        <v>156</v>
      </c>
    </row>
    <row r="685" spans="1:25" ht="56.25" customHeight="1">
      <c r="A685" s="49" t="s">
        <v>377</v>
      </c>
      <c r="B685" s="22" t="s">
        <v>13</v>
      </c>
      <c r="C685" s="18" t="s">
        <v>21</v>
      </c>
      <c r="D685" s="18" t="s">
        <v>2</v>
      </c>
      <c r="E685" s="44" t="s">
        <v>156</v>
      </c>
      <c r="F685" s="15"/>
      <c r="G685" s="19">
        <f>G686</f>
        <v>163</v>
      </c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9">
        <f>Y686</f>
        <v>156</v>
      </c>
    </row>
    <row r="686" spans="1:25" ht="42.75" customHeight="1">
      <c r="A686" s="25" t="s">
        <v>88</v>
      </c>
      <c r="B686" s="22" t="s">
        <v>13</v>
      </c>
      <c r="C686" s="18" t="s">
        <v>21</v>
      </c>
      <c r="D686" s="18" t="s">
        <v>2</v>
      </c>
      <c r="E686" s="44" t="s">
        <v>156</v>
      </c>
      <c r="F686" s="15">
        <v>600</v>
      </c>
      <c r="G686" s="19">
        <f>G687</f>
        <v>163</v>
      </c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9">
        <f>Y687</f>
        <v>156</v>
      </c>
    </row>
    <row r="687" spans="1:25" ht="12.75">
      <c r="A687" s="24" t="s">
        <v>126</v>
      </c>
      <c r="B687" s="22" t="s">
        <v>13</v>
      </c>
      <c r="C687" s="18" t="s">
        <v>21</v>
      </c>
      <c r="D687" s="18" t="s">
        <v>2</v>
      </c>
      <c r="E687" s="44" t="s">
        <v>156</v>
      </c>
      <c r="F687" s="15">
        <v>620</v>
      </c>
      <c r="G687" s="19">
        <v>163</v>
      </c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9">
        <v>156</v>
      </c>
    </row>
    <row r="688" spans="1:25" ht="12.75">
      <c r="A688" s="39" t="s">
        <v>49</v>
      </c>
      <c r="B688" s="22" t="s">
        <v>13</v>
      </c>
      <c r="C688" s="18" t="s">
        <v>36</v>
      </c>
      <c r="D688" s="18" t="s">
        <v>17</v>
      </c>
      <c r="E688" s="22"/>
      <c r="F688" s="22"/>
      <c r="G688" s="119">
        <f>G689+G697+G715+G722</f>
        <v>86751</v>
      </c>
      <c r="H688" s="119">
        <f aca="true" t="shared" si="72" ref="H688:Y688">H689+H697+H715+H722</f>
        <v>0</v>
      </c>
      <c r="I688" s="119">
        <f t="shared" si="72"/>
        <v>0</v>
      </c>
      <c r="J688" s="119">
        <f t="shared" si="72"/>
        <v>0</v>
      </c>
      <c r="K688" s="119">
        <f t="shared" si="72"/>
        <v>0</v>
      </c>
      <c r="L688" s="119">
        <f t="shared" si="72"/>
        <v>0</v>
      </c>
      <c r="M688" s="119">
        <f t="shared" si="72"/>
        <v>0</v>
      </c>
      <c r="N688" s="119">
        <f t="shared" si="72"/>
        <v>0</v>
      </c>
      <c r="O688" s="119">
        <f t="shared" si="72"/>
        <v>0</v>
      </c>
      <c r="P688" s="119">
        <f t="shared" si="72"/>
        <v>0</v>
      </c>
      <c r="Q688" s="119">
        <f t="shared" si="72"/>
        <v>0</v>
      </c>
      <c r="R688" s="119">
        <f t="shared" si="72"/>
        <v>0</v>
      </c>
      <c r="S688" s="119">
        <f t="shared" si="72"/>
        <v>0</v>
      </c>
      <c r="T688" s="119">
        <f t="shared" si="72"/>
        <v>0</v>
      </c>
      <c r="U688" s="119">
        <f t="shared" si="72"/>
        <v>0</v>
      </c>
      <c r="V688" s="119">
        <f t="shared" si="72"/>
        <v>0</v>
      </c>
      <c r="W688" s="119">
        <f t="shared" si="72"/>
        <v>0</v>
      </c>
      <c r="X688" s="119">
        <f t="shared" si="72"/>
        <v>0</v>
      </c>
      <c r="Y688" s="119">
        <f t="shared" si="72"/>
        <v>87001</v>
      </c>
    </row>
    <row r="689" spans="1:25" ht="12.75">
      <c r="A689" s="43" t="s">
        <v>46</v>
      </c>
      <c r="B689" s="22" t="s">
        <v>13</v>
      </c>
      <c r="C689" s="18" t="s">
        <v>36</v>
      </c>
      <c r="D689" s="18" t="s">
        <v>3</v>
      </c>
      <c r="E689" s="22"/>
      <c r="F689" s="22"/>
      <c r="G689" s="19">
        <f>G690</f>
        <v>43055</v>
      </c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9">
        <f>Y690</f>
        <v>43106</v>
      </c>
    </row>
    <row r="690" spans="1:25" ht="51">
      <c r="A690" s="21" t="s">
        <v>424</v>
      </c>
      <c r="B690" s="22" t="s">
        <v>13</v>
      </c>
      <c r="C690" s="18" t="s">
        <v>36</v>
      </c>
      <c r="D690" s="18" t="s">
        <v>3</v>
      </c>
      <c r="E690" s="22" t="s">
        <v>171</v>
      </c>
      <c r="F690" s="22"/>
      <c r="G690" s="19">
        <f>G691</f>
        <v>43055</v>
      </c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9">
        <f>Y691</f>
        <v>43106</v>
      </c>
    </row>
    <row r="691" spans="1:25" ht="25.5">
      <c r="A691" s="21" t="s">
        <v>325</v>
      </c>
      <c r="B691" s="22" t="s">
        <v>13</v>
      </c>
      <c r="C691" s="18" t="s">
        <v>36</v>
      </c>
      <c r="D691" s="18" t="s">
        <v>3</v>
      </c>
      <c r="E691" s="22" t="s">
        <v>172</v>
      </c>
      <c r="F691" s="22"/>
      <c r="G691" s="16">
        <f>G692+G711</f>
        <v>43055</v>
      </c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9">
        <f>Y692</f>
        <v>43106</v>
      </c>
    </row>
    <row r="692" spans="1:25" ht="12.75">
      <c r="A692" s="49" t="s">
        <v>378</v>
      </c>
      <c r="B692" s="22" t="s">
        <v>13</v>
      </c>
      <c r="C692" s="18" t="s">
        <v>36</v>
      </c>
      <c r="D692" s="18" t="s">
        <v>3</v>
      </c>
      <c r="E692" s="22" t="s">
        <v>173</v>
      </c>
      <c r="F692" s="22"/>
      <c r="G692" s="19">
        <f>G693</f>
        <v>43027</v>
      </c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9">
        <f>Y693</f>
        <v>43106</v>
      </c>
    </row>
    <row r="693" spans="1:25" ht="40.5" customHeight="1">
      <c r="A693" s="24" t="s">
        <v>88</v>
      </c>
      <c r="B693" s="22" t="s">
        <v>13</v>
      </c>
      <c r="C693" s="18" t="s">
        <v>36</v>
      </c>
      <c r="D693" s="18" t="s">
        <v>3</v>
      </c>
      <c r="E693" s="22" t="s">
        <v>173</v>
      </c>
      <c r="F693" s="22" t="s">
        <v>73</v>
      </c>
      <c r="G693" s="19">
        <f>G694</f>
        <v>43027</v>
      </c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9">
        <f>Y694</f>
        <v>43106</v>
      </c>
    </row>
    <row r="694" spans="1:25" ht="12.75">
      <c r="A694" s="24" t="s">
        <v>126</v>
      </c>
      <c r="B694" s="22" t="s">
        <v>13</v>
      </c>
      <c r="C694" s="18" t="s">
        <v>36</v>
      </c>
      <c r="D694" s="18" t="s">
        <v>3</v>
      </c>
      <c r="E694" s="22" t="s">
        <v>173</v>
      </c>
      <c r="F694" s="22" t="s">
        <v>174</v>
      </c>
      <c r="G694" s="19">
        <v>43027</v>
      </c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9">
        <v>43106</v>
      </c>
    </row>
    <row r="695" spans="1:25" ht="12.75" hidden="1">
      <c r="A695" s="23"/>
      <c r="B695" s="22"/>
      <c r="C695" s="18"/>
      <c r="D695" s="18"/>
      <c r="E695" s="22"/>
      <c r="F695" s="22"/>
      <c r="G695" s="19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9"/>
    </row>
    <row r="696" spans="1:25" ht="12.75" hidden="1">
      <c r="A696" s="24"/>
      <c r="B696" s="22"/>
      <c r="C696" s="18"/>
      <c r="D696" s="18"/>
      <c r="E696" s="22"/>
      <c r="F696" s="22"/>
      <c r="G696" s="19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9"/>
    </row>
    <row r="697" spans="1:25" ht="12.75" hidden="1">
      <c r="A697" s="39"/>
      <c r="B697" s="22"/>
      <c r="C697" s="18"/>
      <c r="D697" s="18"/>
      <c r="E697" s="18"/>
      <c r="F697" s="22"/>
      <c r="G697" s="119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19"/>
    </row>
    <row r="698" spans="1:25" ht="12.75" hidden="1">
      <c r="A698" s="21"/>
      <c r="B698" s="22"/>
      <c r="C698" s="18"/>
      <c r="D698" s="18"/>
      <c r="E698" s="18"/>
      <c r="F698" s="22"/>
      <c r="G698" s="119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19"/>
    </row>
    <row r="699" spans="1:25" ht="12.75" hidden="1">
      <c r="A699" s="21"/>
      <c r="B699" s="22"/>
      <c r="C699" s="18"/>
      <c r="D699" s="18"/>
      <c r="E699" s="18"/>
      <c r="F699" s="22"/>
      <c r="G699" s="119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19"/>
    </row>
    <row r="700" spans="1:25" ht="12.75" hidden="1">
      <c r="A700" s="48"/>
      <c r="B700" s="22"/>
      <c r="C700" s="18"/>
      <c r="D700" s="18"/>
      <c r="E700" s="18"/>
      <c r="F700" s="22"/>
      <c r="G700" s="119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19"/>
    </row>
    <row r="701" spans="1:25" ht="62.25" customHeight="1" hidden="1">
      <c r="A701" s="24"/>
      <c r="B701" s="22"/>
      <c r="C701" s="18"/>
      <c r="D701" s="18"/>
      <c r="E701" s="18"/>
      <c r="F701" s="22"/>
      <c r="G701" s="119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19"/>
    </row>
    <row r="702" spans="1:25" ht="12.75" hidden="1">
      <c r="A702" s="24"/>
      <c r="B702" s="22"/>
      <c r="C702" s="18"/>
      <c r="D702" s="18"/>
      <c r="E702" s="22"/>
      <c r="F702" s="22"/>
      <c r="G702" s="19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9"/>
    </row>
    <row r="703" spans="1:25" ht="12.75" hidden="1">
      <c r="A703" s="21"/>
      <c r="B703" s="22"/>
      <c r="C703" s="18"/>
      <c r="D703" s="18"/>
      <c r="E703" s="18"/>
      <c r="F703" s="22"/>
      <c r="G703" s="16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6"/>
    </row>
    <row r="704" spans="1:25" ht="12.75" hidden="1">
      <c r="A704" s="48"/>
      <c r="B704" s="22"/>
      <c r="C704" s="18"/>
      <c r="D704" s="18"/>
      <c r="E704" s="18"/>
      <c r="F704" s="22"/>
      <c r="G704" s="119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19"/>
    </row>
    <row r="705" spans="1:25" ht="12.75" hidden="1">
      <c r="A705" s="24"/>
      <c r="B705" s="22"/>
      <c r="C705" s="18"/>
      <c r="D705" s="18"/>
      <c r="E705" s="18"/>
      <c r="F705" s="22"/>
      <c r="G705" s="119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19"/>
    </row>
    <row r="706" spans="1:25" ht="12.75" hidden="1">
      <c r="A706" s="24"/>
      <c r="B706" s="22"/>
      <c r="C706" s="18"/>
      <c r="D706" s="18"/>
      <c r="E706" s="18"/>
      <c r="F706" s="22"/>
      <c r="G706" s="119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19"/>
    </row>
    <row r="707" spans="1:25" ht="12.75" hidden="1">
      <c r="A707" s="23"/>
      <c r="B707" s="22"/>
      <c r="C707" s="18"/>
      <c r="D707" s="18"/>
      <c r="E707" s="18"/>
      <c r="F707" s="22"/>
      <c r="G707" s="119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19"/>
    </row>
    <row r="708" spans="1:25" ht="12.75" hidden="1">
      <c r="A708" s="48"/>
      <c r="B708" s="22"/>
      <c r="C708" s="18"/>
      <c r="D708" s="18"/>
      <c r="E708" s="18"/>
      <c r="F708" s="22"/>
      <c r="G708" s="119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19"/>
    </row>
    <row r="709" spans="1:25" ht="12.75" hidden="1">
      <c r="A709" s="24"/>
      <c r="B709" s="22"/>
      <c r="C709" s="18"/>
      <c r="D709" s="18"/>
      <c r="E709" s="18"/>
      <c r="F709" s="22"/>
      <c r="G709" s="119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19"/>
    </row>
    <row r="710" spans="1:25" ht="12.75" hidden="1">
      <c r="A710" s="24"/>
      <c r="B710" s="22"/>
      <c r="C710" s="18"/>
      <c r="D710" s="18"/>
      <c r="E710" s="18"/>
      <c r="F710" s="22"/>
      <c r="G710" s="119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19"/>
    </row>
    <row r="711" spans="1:25" ht="38.25">
      <c r="A711" s="151" t="s">
        <v>533</v>
      </c>
      <c r="B711" s="22" t="s">
        <v>13</v>
      </c>
      <c r="C711" s="18" t="s">
        <v>36</v>
      </c>
      <c r="D711" s="18" t="s">
        <v>3</v>
      </c>
      <c r="E711" s="152" t="s">
        <v>535</v>
      </c>
      <c r="F711" s="22"/>
      <c r="G711" s="119">
        <f>G712</f>
        <v>28</v>
      </c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19"/>
    </row>
    <row r="712" spans="1:25" ht="12.75">
      <c r="A712" s="153" t="s">
        <v>534</v>
      </c>
      <c r="B712" s="22" t="s">
        <v>13</v>
      </c>
      <c r="C712" s="18" t="s">
        <v>36</v>
      </c>
      <c r="D712" s="18" t="s">
        <v>3</v>
      </c>
      <c r="E712" s="152" t="s">
        <v>536</v>
      </c>
      <c r="F712" s="22"/>
      <c r="G712" s="119">
        <f>G713</f>
        <v>28</v>
      </c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19"/>
    </row>
    <row r="713" spans="1:25" ht="51">
      <c r="A713" s="154" t="s">
        <v>88</v>
      </c>
      <c r="B713" s="22" t="s">
        <v>13</v>
      </c>
      <c r="C713" s="18" t="s">
        <v>36</v>
      </c>
      <c r="D713" s="18" t="s">
        <v>3</v>
      </c>
      <c r="E713" s="152" t="s">
        <v>536</v>
      </c>
      <c r="F713" s="22" t="s">
        <v>73</v>
      </c>
      <c r="G713" s="119">
        <f>G714</f>
        <v>28</v>
      </c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19"/>
    </row>
    <row r="714" spans="1:25" ht="12.75">
      <c r="A714" s="155" t="s">
        <v>126</v>
      </c>
      <c r="B714" s="22" t="s">
        <v>13</v>
      </c>
      <c r="C714" s="18" t="s">
        <v>36</v>
      </c>
      <c r="D714" s="18" t="s">
        <v>3</v>
      </c>
      <c r="E714" s="152" t="s">
        <v>536</v>
      </c>
      <c r="F714" s="22" t="s">
        <v>174</v>
      </c>
      <c r="G714" s="119">
        <v>28</v>
      </c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19"/>
    </row>
    <row r="715" spans="1:25" ht="12.75">
      <c r="A715" s="39" t="s">
        <v>39</v>
      </c>
      <c r="B715" s="22" t="s">
        <v>13</v>
      </c>
      <c r="C715" s="18" t="s">
        <v>36</v>
      </c>
      <c r="D715" s="18" t="s">
        <v>2</v>
      </c>
      <c r="E715" s="22"/>
      <c r="F715" s="22"/>
      <c r="G715" s="19">
        <f>G718</f>
        <v>35291</v>
      </c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9">
        <f>Y718</f>
        <v>35490</v>
      </c>
    </row>
    <row r="716" spans="1:25" ht="38.25">
      <c r="A716" s="49" t="s">
        <v>369</v>
      </c>
      <c r="B716" s="22" t="s">
        <v>13</v>
      </c>
      <c r="C716" s="18" t="s">
        <v>36</v>
      </c>
      <c r="D716" s="18" t="s">
        <v>2</v>
      </c>
      <c r="E716" s="22" t="s">
        <v>191</v>
      </c>
      <c r="F716" s="22"/>
      <c r="G716" s="19">
        <f>G717</f>
        <v>35291</v>
      </c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9">
        <f>Y717</f>
        <v>35490</v>
      </c>
    </row>
    <row r="717" spans="1:25" ht="102">
      <c r="A717" s="41" t="s">
        <v>425</v>
      </c>
      <c r="B717" s="22" t="s">
        <v>13</v>
      </c>
      <c r="C717" s="18" t="s">
        <v>36</v>
      </c>
      <c r="D717" s="18" t="s">
        <v>2</v>
      </c>
      <c r="E717" s="22" t="s">
        <v>194</v>
      </c>
      <c r="F717" s="22"/>
      <c r="G717" s="19">
        <f>G718</f>
        <v>35291</v>
      </c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9">
        <f>Y718</f>
        <v>35490</v>
      </c>
    </row>
    <row r="718" spans="1:25" ht="105" customHeight="1">
      <c r="A718" s="41" t="s">
        <v>376</v>
      </c>
      <c r="B718" s="22" t="s">
        <v>13</v>
      </c>
      <c r="C718" s="18" t="s">
        <v>36</v>
      </c>
      <c r="D718" s="18" t="s">
        <v>2</v>
      </c>
      <c r="E718" s="22" t="s">
        <v>195</v>
      </c>
      <c r="F718" s="22"/>
      <c r="G718" s="19">
        <f>G719</f>
        <v>35291</v>
      </c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9">
        <f>Y719</f>
        <v>35490</v>
      </c>
    </row>
    <row r="719" spans="1:25" ht="43.5" customHeight="1">
      <c r="A719" s="24" t="s">
        <v>88</v>
      </c>
      <c r="B719" s="22" t="s">
        <v>13</v>
      </c>
      <c r="C719" s="18" t="s">
        <v>36</v>
      </c>
      <c r="D719" s="18" t="s">
        <v>2</v>
      </c>
      <c r="E719" s="22" t="s">
        <v>195</v>
      </c>
      <c r="F719" s="22" t="s">
        <v>73</v>
      </c>
      <c r="G719" s="19">
        <f>G720+G721</f>
        <v>35291</v>
      </c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9">
        <f>Y720+Y721</f>
        <v>35490</v>
      </c>
    </row>
    <row r="720" spans="1:25" ht="17.25" customHeight="1">
      <c r="A720" s="24" t="s">
        <v>126</v>
      </c>
      <c r="B720" s="22" t="s">
        <v>13</v>
      </c>
      <c r="C720" s="18" t="s">
        <v>36</v>
      </c>
      <c r="D720" s="18" t="s">
        <v>2</v>
      </c>
      <c r="E720" s="22" t="s">
        <v>195</v>
      </c>
      <c r="F720" s="22" t="s">
        <v>174</v>
      </c>
      <c r="G720" s="19">
        <v>34963</v>
      </c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9">
        <v>35162</v>
      </c>
    </row>
    <row r="721" spans="1:25" ht="54" customHeight="1">
      <c r="A721" s="122" t="s">
        <v>332</v>
      </c>
      <c r="B721" s="22" t="s">
        <v>13</v>
      </c>
      <c r="C721" s="18" t="s">
        <v>36</v>
      </c>
      <c r="D721" s="18" t="s">
        <v>2</v>
      </c>
      <c r="E721" s="22" t="s">
        <v>195</v>
      </c>
      <c r="F721" s="22" t="s">
        <v>162</v>
      </c>
      <c r="G721" s="19">
        <v>328</v>
      </c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9">
        <v>328</v>
      </c>
    </row>
    <row r="722" spans="1:25" ht="25.5">
      <c r="A722" s="20" t="s">
        <v>340</v>
      </c>
      <c r="B722" s="22" t="s">
        <v>13</v>
      </c>
      <c r="C722" s="18" t="s">
        <v>36</v>
      </c>
      <c r="D722" s="18" t="s">
        <v>92</v>
      </c>
      <c r="E722" s="22"/>
      <c r="F722" s="22"/>
      <c r="G722" s="19">
        <f>G723</f>
        <v>8405</v>
      </c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9">
        <f>Y723</f>
        <v>8405</v>
      </c>
    </row>
    <row r="723" spans="1:25" ht="38.25">
      <c r="A723" s="21" t="s">
        <v>214</v>
      </c>
      <c r="B723" s="22" t="s">
        <v>13</v>
      </c>
      <c r="C723" s="18" t="s">
        <v>36</v>
      </c>
      <c r="D723" s="18" t="s">
        <v>92</v>
      </c>
      <c r="E723" s="15" t="s">
        <v>118</v>
      </c>
      <c r="F723" s="22"/>
      <c r="G723" s="19">
        <f>G724</f>
        <v>8405</v>
      </c>
      <c r="H723" s="19">
        <f aca="true" t="shared" si="73" ref="H723:Y723">H724</f>
        <v>0</v>
      </c>
      <c r="I723" s="19">
        <f t="shared" si="73"/>
        <v>0</v>
      </c>
      <c r="J723" s="19">
        <f t="shared" si="73"/>
        <v>0</v>
      </c>
      <c r="K723" s="19">
        <f t="shared" si="73"/>
        <v>0</v>
      </c>
      <c r="L723" s="19">
        <f t="shared" si="73"/>
        <v>0</v>
      </c>
      <c r="M723" s="19">
        <f t="shared" si="73"/>
        <v>0</v>
      </c>
      <c r="N723" s="19">
        <f t="shared" si="73"/>
        <v>0</v>
      </c>
      <c r="O723" s="19">
        <f t="shared" si="73"/>
        <v>0</v>
      </c>
      <c r="P723" s="19">
        <f t="shared" si="73"/>
        <v>0</v>
      </c>
      <c r="Q723" s="19">
        <f t="shared" si="73"/>
        <v>0</v>
      </c>
      <c r="R723" s="19">
        <f t="shared" si="73"/>
        <v>0</v>
      </c>
      <c r="S723" s="19">
        <f t="shared" si="73"/>
        <v>0</v>
      </c>
      <c r="T723" s="19">
        <f t="shared" si="73"/>
        <v>0</v>
      </c>
      <c r="U723" s="19">
        <f t="shared" si="73"/>
        <v>0</v>
      </c>
      <c r="V723" s="19">
        <f t="shared" si="73"/>
        <v>0</v>
      </c>
      <c r="W723" s="19">
        <f t="shared" si="73"/>
        <v>0</v>
      </c>
      <c r="X723" s="19">
        <f t="shared" si="73"/>
        <v>0</v>
      </c>
      <c r="Y723" s="19">
        <f t="shared" si="73"/>
        <v>8405</v>
      </c>
    </row>
    <row r="724" spans="1:25" ht="25.5">
      <c r="A724" s="27" t="s">
        <v>64</v>
      </c>
      <c r="B724" s="22" t="s">
        <v>13</v>
      </c>
      <c r="C724" s="18" t="s">
        <v>36</v>
      </c>
      <c r="D724" s="18" t="s">
        <v>92</v>
      </c>
      <c r="E724" s="22" t="s">
        <v>107</v>
      </c>
      <c r="F724" s="22"/>
      <c r="G724" s="19">
        <f>G725+G727</f>
        <v>8405</v>
      </c>
      <c r="H724" s="19">
        <f aca="true" t="shared" si="74" ref="H724:Y724">H725+H727</f>
        <v>0</v>
      </c>
      <c r="I724" s="19">
        <f t="shared" si="74"/>
        <v>0</v>
      </c>
      <c r="J724" s="19">
        <f t="shared" si="74"/>
        <v>0</v>
      </c>
      <c r="K724" s="19">
        <f t="shared" si="74"/>
        <v>0</v>
      </c>
      <c r="L724" s="19">
        <f t="shared" si="74"/>
        <v>0</v>
      </c>
      <c r="M724" s="19">
        <f t="shared" si="74"/>
        <v>0</v>
      </c>
      <c r="N724" s="19">
        <f t="shared" si="74"/>
        <v>0</v>
      </c>
      <c r="O724" s="19">
        <f t="shared" si="74"/>
        <v>0</v>
      </c>
      <c r="P724" s="19">
        <f t="shared" si="74"/>
        <v>0</v>
      </c>
      <c r="Q724" s="19">
        <f t="shared" si="74"/>
        <v>0</v>
      </c>
      <c r="R724" s="19">
        <f t="shared" si="74"/>
        <v>0</v>
      </c>
      <c r="S724" s="19">
        <f t="shared" si="74"/>
        <v>0</v>
      </c>
      <c r="T724" s="19">
        <f t="shared" si="74"/>
        <v>0</v>
      </c>
      <c r="U724" s="19">
        <f t="shared" si="74"/>
        <v>0</v>
      </c>
      <c r="V724" s="19">
        <f t="shared" si="74"/>
        <v>0</v>
      </c>
      <c r="W724" s="19">
        <f t="shared" si="74"/>
        <v>0</v>
      </c>
      <c r="X724" s="19">
        <f t="shared" si="74"/>
        <v>0</v>
      </c>
      <c r="Y724" s="19">
        <f t="shared" si="74"/>
        <v>8405</v>
      </c>
    </row>
    <row r="725" spans="1:25" ht="89.25">
      <c r="A725" s="24" t="s">
        <v>89</v>
      </c>
      <c r="B725" s="22" t="s">
        <v>13</v>
      </c>
      <c r="C725" s="18" t="s">
        <v>36</v>
      </c>
      <c r="D725" s="18" t="s">
        <v>92</v>
      </c>
      <c r="E725" s="22" t="s">
        <v>107</v>
      </c>
      <c r="F725" s="22" t="s">
        <v>83</v>
      </c>
      <c r="G725" s="19">
        <f>G726</f>
        <v>8144</v>
      </c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9">
        <f>Y726</f>
        <v>8144</v>
      </c>
    </row>
    <row r="726" spans="1:25" ht="38.25">
      <c r="A726" s="25" t="s">
        <v>198</v>
      </c>
      <c r="B726" s="22" t="s">
        <v>13</v>
      </c>
      <c r="C726" s="18" t="s">
        <v>36</v>
      </c>
      <c r="D726" s="18" t="s">
        <v>92</v>
      </c>
      <c r="E726" s="22" t="s">
        <v>107</v>
      </c>
      <c r="F726" s="22" t="s">
        <v>102</v>
      </c>
      <c r="G726" s="19">
        <f>6247+1887+10</f>
        <v>8144</v>
      </c>
      <c r="H726" s="19">
        <f aca="true" t="shared" si="75" ref="H726:Y726">6247+1887+10</f>
        <v>8144</v>
      </c>
      <c r="I726" s="19">
        <f t="shared" si="75"/>
        <v>8144</v>
      </c>
      <c r="J726" s="19">
        <f t="shared" si="75"/>
        <v>8144</v>
      </c>
      <c r="K726" s="19">
        <f t="shared" si="75"/>
        <v>8144</v>
      </c>
      <c r="L726" s="19">
        <f t="shared" si="75"/>
        <v>8144</v>
      </c>
      <c r="M726" s="19">
        <f t="shared" si="75"/>
        <v>8144</v>
      </c>
      <c r="N726" s="19">
        <f t="shared" si="75"/>
        <v>8144</v>
      </c>
      <c r="O726" s="19">
        <f t="shared" si="75"/>
        <v>8144</v>
      </c>
      <c r="P726" s="19">
        <f t="shared" si="75"/>
        <v>8144</v>
      </c>
      <c r="Q726" s="19">
        <f t="shared" si="75"/>
        <v>8144</v>
      </c>
      <c r="R726" s="19">
        <f t="shared" si="75"/>
        <v>8144</v>
      </c>
      <c r="S726" s="19">
        <f t="shared" si="75"/>
        <v>8144</v>
      </c>
      <c r="T726" s="19">
        <f t="shared" si="75"/>
        <v>8144</v>
      </c>
      <c r="U726" s="19">
        <f t="shared" si="75"/>
        <v>8144</v>
      </c>
      <c r="V726" s="19">
        <f t="shared" si="75"/>
        <v>8144</v>
      </c>
      <c r="W726" s="19">
        <f t="shared" si="75"/>
        <v>8144</v>
      </c>
      <c r="X726" s="19">
        <f t="shared" si="75"/>
        <v>8144</v>
      </c>
      <c r="Y726" s="19">
        <f t="shared" si="75"/>
        <v>8144</v>
      </c>
    </row>
    <row r="727" spans="1:25" ht="38.25">
      <c r="A727" s="24" t="s">
        <v>327</v>
      </c>
      <c r="B727" s="22" t="s">
        <v>13</v>
      </c>
      <c r="C727" s="18" t="s">
        <v>36</v>
      </c>
      <c r="D727" s="18" t="s">
        <v>92</v>
      </c>
      <c r="E727" s="22" t="s">
        <v>107</v>
      </c>
      <c r="F727" s="22" t="s">
        <v>82</v>
      </c>
      <c r="G727" s="19">
        <f>G728</f>
        <v>261</v>
      </c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9">
        <f>Y728</f>
        <v>261</v>
      </c>
    </row>
    <row r="728" spans="1:25" ht="38.25">
      <c r="A728" s="24" t="s">
        <v>328</v>
      </c>
      <c r="B728" s="22" t="s">
        <v>13</v>
      </c>
      <c r="C728" s="18" t="s">
        <v>36</v>
      </c>
      <c r="D728" s="18" t="s">
        <v>92</v>
      </c>
      <c r="E728" s="22" t="s">
        <v>107</v>
      </c>
      <c r="F728" s="22" t="s">
        <v>103</v>
      </c>
      <c r="G728" s="19">
        <v>261</v>
      </c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9">
        <v>261</v>
      </c>
    </row>
    <row r="729" spans="1:25" ht="12.75">
      <c r="A729" s="39" t="s">
        <v>56</v>
      </c>
      <c r="B729" s="22" t="s">
        <v>13</v>
      </c>
      <c r="C729" s="18" t="s">
        <v>41</v>
      </c>
      <c r="D729" s="18" t="s">
        <v>17</v>
      </c>
      <c r="E729" s="22"/>
      <c r="F729" s="22"/>
      <c r="G729" s="19">
        <f>G735+G764</f>
        <v>125973</v>
      </c>
      <c r="H729" s="19">
        <f>H735+H764</f>
        <v>0</v>
      </c>
      <c r="I729" s="19">
        <f>I735+I764</f>
        <v>0</v>
      </c>
      <c r="J729" s="19">
        <f>J735+J764</f>
        <v>0</v>
      </c>
      <c r="K729" s="19">
        <f>K735+K764</f>
        <v>0</v>
      </c>
      <c r="L729" s="19">
        <f>L735+L764</f>
        <v>0</v>
      </c>
      <c r="M729" s="19">
        <f>M735+M764</f>
        <v>0</v>
      </c>
      <c r="N729" s="19">
        <f>N735+N764</f>
        <v>0</v>
      </c>
      <c r="O729" s="19">
        <f>O735+O764</f>
        <v>0</v>
      </c>
      <c r="P729" s="19">
        <f>P735+P764</f>
        <v>0</v>
      </c>
      <c r="Q729" s="19">
        <f>Q735+Q764</f>
        <v>0</v>
      </c>
      <c r="R729" s="19">
        <f>R735+R764</f>
        <v>0</v>
      </c>
      <c r="S729" s="19">
        <f>S735+S764</f>
        <v>0</v>
      </c>
      <c r="T729" s="19">
        <f>T735+T764</f>
        <v>0</v>
      </c>
      <c r="U729" s="19">
        <f>U735+U764</f>
        <v>0</v>
      </c>
      <c r="V729" s="19">
        <f>V735+V764</f>
        <v>0</v>
      </c>
      <c r="W729" s="19">
        <f>W735+W764</f>
        <v>0</v>
      </c>
      <c r="X729" s="19">
        <f>X735+X764</f>
        <v>0</v>
      </c>
      <c r="Y729" s="19">
        <f>Y735+Y764</f>
        <v>129103</v>
      </c>
    </row>
    <row r="730" spans="1:25" ht="12.75" hidden="1">
      <c r="A730" s="39" t="s">
        <v>97</v>
      </c>
      <c r="B730" s="22" t="s">
        <v>13</v>
      </c>
      <c r="C730" s="18" t="s">
        <v>41</v>
      </c>
      <c r="D730" s="18" t="s">
        <v>0</v>
      </c>
      <c r="E730" s="22"/>
      <c r="F730" s="22"/>
      <c r="G730" s="19">
        <f>G732</f>
        <v>37</v>
      </c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9">
        <f>Y732</f>
        <v>37</v>
      </c>
    </row>
    <row r="731" spans="1:25" ht="51" hidden="1">
      <c r="A731" s="156" t="s">
        <v>170</v>
      </c>
      <c r="B731" s="22"/>
      <c r="C731" s="18"/>
      <c r="D731" s="18"/>
      <c r="E731" s="22"/>
      <c r="F731" s="22"/>
      <c r="G731" s="19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9"/>
    </row>
    <row r="732" spans="1:25" ht="51" hidden="1">
      <c r="A732" s="41" t="s">
        <v>80</v>
      </c>
      <c r="B732" s="22" t="s">
        <v>13</v>
      </c>
      <c r="C732" s="18" t="s">
        <v>41</v>
      </c>
      <c r="D732" s="18" t="s">
        <v>0</v>
      </c>
      <c r="E732" s="22" t="s">
        <v>81</v>
      </c>
      <c r="F732" s="22"/>
      <c r="G732" s="19">
        <f>G733</f>
        <v>37</v>
      </c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9">
        <f>Y733</f>
        <v>37</v>
      </c>
    </row>
    <row r="733" spans="1:25" ht="38.25" hidden="1">
      <c r="A733" s="24" t="s">
        <v>65</v>
      </c>
      <c r="B733" s="22" t="s">
        <v>13</v>
      </c>
      <c r="C733" s="18" t="s">
        <v>41</v>
      </c>
      <c r="D733" s="18" t="s">
        <v>0</v>
      </c>
      <c r="E733" s="22" t="s">
        <v>81</v>
      </c>
      <c r="F733" s="15">
        <v>200</v>
      </c>
      <c r="G733" s="19">
        <v>37</v>
      </c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9">
        <v>37</v>
      </c>
    </row>
    <row r="734" spans="1:25" ht="38.25" hidden="1">
      <c r="A734" s="24" t="s">
        <v>65</v>
      </c>
      <c r="B734" s="22" t="s">
        <v>13</v>
      </c>
      <c r="C734" s="18" t="s">
        <v>41</v>
      </c>
      <c r="D734" s="18" t="s">
        <v>3</v>
      </c>
      <c r="E734" s="22" t="s">
        <v>81</v>
      </c>
      <c r="F734" s="15">
        <v>244</v>
      </c>
      <c r="G734" s="19">
        <v>37</v>
      </c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9">
        <v>37</v>
      </c>
    </row>
    <row r="735" spans="1:25" ht="12.75">
      <c r="A735" s="39" t="s">
        <v>55</v>
      </c>
      <c r="B735" s="22" t="s">
        <v>13</v>
      </c>
      <c r="C735" s="18" t="s">
        <v>41</v>
      </c>
      <c r="D735" s="18" t="s">
        <v>3</v>
      </c>
      <c r="E735" s="22"/>
      <c r="F735" s="15"/>
      <c r="G735" s="19">
        <f>G736+G759</f>
        <v>72803</v>
      </c>
      <c r="H735" s="19">
        <f>H736+H759</f>
        <v>0</v>
      </c>
      <c r="I735" s="19">
        <f>I736+I759</f>
        <v>0</v>
      </c>
      <c r="J735" s="19">
        <f>J736+J759</f>
        <v>0</v>
      </c>
      <c r="K735" s="19">
        <f>K736+K759</f>
        <v>0</v>
      </c>
      <c r="L735" s="19">
        <f>L736+L759</f>
        <v>0</v>
      </c>
      <c r="M735" s="19">
        <f>M736+M759</f>
        <v>0</v>
      </c>
      <c r="N735" s="19">
        <f>N736+N759</f>
        <v>0</v>
      </c>
      <c r="O735" s="19">
        <f>O736+O759</f>
        <v>0</v>
      </c>
      <c r="P735" s="19">
        <f>P736+P759</f>
        <v>0</v>
      </c>
      <c r="Q735" s="19">
        <f>Q736+Q759</f>
        <v>0</v>
      </c>
      <c r="R735" s="19">
        <f>R736+R759</f>
        <v>0</v>
      </c>
      <c r="S735" s="19">
        <f>S736+S759</f>
        <v>0</v>
      </c>
      <c r="T735" s="19">
        <f>T736+T759</f>
        <v>0</v>
      </c>
      <c r="U735" s="19">
        <f>U736+U759</f>
        <v>0</v>
      </c>
      <c r="V735" s="19">
        <f>V736+V759</f>
        <v>0</v>
      </c>
      <c r="W735" s="19">
        <f>W736+W759</f>
        <v>0</v>
      </c>
      <c r="X735" s="19">
        <f>X736+X759</f>
        <v>0</v>
      </c>
      <c r="Y735" s="19">
        <f>Y736+Y759</f>
        <v>75906</v>
      </c>
    </row>
    <row r="736" spans="1:25" ht="51">
      <c r="A736" s="21" t="s">
        <v>424</v>
      </c>
      <c r="B736" s="22" t="s">
        <v>13</v>
      </c>
      <c r="C736" s="18" t="s">
        <v>41</v>
      </c>
      <c r="D736" s="18" t="s">
        <v>3</v>
      </c>
      <c r="E736" s="18" t="s">
        <v>171</v>
      </c>
      <c r="F736" s="15"/>
      <c r="G736" s="19">
        <f>G737+G743+G747+G751+G755</f>
        <v>72503</v>
      </c>
      <c r="H736" s="19">
        <f>H737+H743+H747</f>
        <v>0</v>
      </c>
      <c r="I736" s="19">
        <f>I737+I743+I747</f>
        <v>0</v>
      </c>
      <c r="J736" s="19">
        <f>J737+J743+J747</f>
        <v>0</v>
      </c>
      <c r="K736" s="19">
        <f>K737+K743+K747</f>
        <v>0</v>
      </c>
      <c r="L736" s="19">
        <f>L737+L743+L747</f>
        <v>0</v>
      </c>
      <c r="M736" s="19">
        <f>M737+M743+M747</f>
        <v>0</v>
      </c>
      <c r="N736" s="19">
        <f>N737+N743+N747</f>
        <v>0</v>
      </c>
      <c r="O736" s="19">
        <f>O737+O743+O747</f>
        <v>0</v>
      </c>
      <c r="P736" s="19">
        <f>P737+P743+P747</f>
        <v>0</v>
      </c>
      <c r="Q736" s="19">
        <f>Q737+Q743+Q747</f>
        <v>0</v>
      </c>
      <c r="R736" s="19">
        <f>R737+R743+R747</f>
        <v>0</v>
      </c>
      <c r="S736" s="19">
        <f>S737+S743+S747</f>
        <v>0</v>
      </c>
      <c r="T736" s="19">
        <f>T737+T743+T747</f>
        <v>0</v>
      </c>
      <c r="U736" s="19">
        <f>U737+U743+U747</f>
        <v>0</v>
      </c>
      <c r="V736" s="19">
        <f>V737+V743+V747</f>
        <v>0</v>
      </c>
      <c r="W736" s="19">
        <f>W737+W743+W747</f>
        <v>0</v>
      </c>
      <c r="X736" s="19">
        <f>X737+X743+X747</f>
        <v>0</v>
      </c>
      <c r="Y736" s="19">
        <f>Y737+Y743+Y747</f>
        <v>75606</v>
      </c>
    </row>
    <row r="737" spans="1:25" ht="25.5">
      <c r="A737" s="21" t="s">
        <v>175</v>
      </c>
      <c r="B737" s="22" t="s">
        <v>13</v>
      </c>
      <c r="C737" s="18" t="s">
        <v>41</v>
      </c>
      <c r="D737" s="18" t="s">
        <v>3</v>
      </c>
      <c r="E737" s="18" t="s">
        <v>176</v>
      </c>
      <c r="F737" s="15"/>
      <c r="G737" s="19">
        <f>G738</f>
        <v>71303</v>
      </c>
      <c r="H737" s="19">
        <f aca="true" t="shared" si="76" ref="H737:Y737">H738</f>
        <v>0</v>
      </c>
      <c r="I737" s="19">
        <f t="shared" si="76"/>
        <v>0</v>
      </c>
      <c r="J737" s="19">
        <f t="shared" si="76"/>
        <v>0</v>
      </c>
      <c r="K737" s="19">
        <f t="shared" si="76"/>
        <v>0</v>
      </c>
      <c r="L737" s="19">
        <f t="shared" si="76"/>
        <v>0</v>
      </c>
      <c r="M737" s="19">
        <f t="shared" si="76"/>
        <v>0</v>
      </c>
      <c r="N737" s="19">
        <f t="shared" si="76"/>
        <v>0</v>
      </c>
      <c r="O737" s="19">
        <f t="shared" si="76"/>
        <v>0</v>
      </c>
      <c r="P737" s="19">
        <f t="shared" si="76"/>
        <v>0</v>
      </c>
      <c r="Q737" s="19">
        <f t="shared" si="76"/>
        <v>0</v>
      </c>
      <c r="R737" s="19">
        <f t="shared" si="76"/>
        <v>0</v>
      </c>
      <c r="S737" s="19">
        <f t="shared" si="76"/>
        <v>0</v>
      </c>
      <c r="T737" s="19">
        <f t="shared" si="76"/>
        <v>0</v>
      </c>
      <c r="U737" s="19">
        <f t="shared" si="76"/>
        <v>0</v>
      </c>
      <c r="V737" s="19">
        <f t="shared" si="76"/>
        <v>0</v>
      </c>
      <c r="W737" s="19">
        <f t="shared" si="76"/>
        <v>0</v>
      </c>
      <c r="X737" s="19">
        <f t="shared" si="76"/>
        <v>0</v>
      </c>
      <c r="Y737" s="19">
        <f t="shared" si="76"/>
        <v>74406</v>
      </c>
    </row>
    <row r="738" spans="1:25" ht="63.75">
      <c r="A738" s="41" t="s">
        <v>358</v>
      </c>
      <c r="B738" s="22" t="s">
        <v>13</v>
      </c>
      <c r="C738" s="18" t="s">
        <v>41</v>
      </c>
      <c r="D738" s="18" t="s">
        <v>3</v>
      </c>
      <c r="E738" s="22" t="s">
        <v>177</v>
      </c>
      <c r="F738" s="22"/>
      <c r="G738" s="19">
        <f>G741</f>
        <v>71303</v>
      </c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9">
        <f>Y741</f>
        <v>74406</v>
      </c>
    </row>
    <row r="739" spans="1:25" ht="38.25" hidden="1">
      <c r="A739" s="24" t="s">
        <v>65</v>
      </c>
      <c r="B739" s="22" t="s">
        <v>13</v>
      </c>
      <c r="C739" s="18" t="s">
        <v>41</v>
      </c>
      <c r="D739" s="18" t="s">
        <v>3</v>
      </c>
      <c r="E739" s="22" t="s">
        <v>177</v>
      </c>
      <c r="F739" s="22" t="s">
        <v>82</v>
      </c>
      <c r="G739" s="19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9"/>
    </row>
    <row r="740" spans="1:25" ht="38.25" hidden="1">
      <c r="A740" s="24" t="s">
        <v>108</v>
      </c>
      <c r="B740" s="22" t="s">
        <v>13</v>
      </c>
      <c r="C740" s="18" t="s">
        <v>41</v>
      </c>
      <c r="D740" s="18" t="s">
        <v>3</v>
      </c>
      <c r="E740" s="22" t="s">
        <v>177</v>
      </c>
      <c r="F740" s="22" t="s">
        <v>103</v>
      </c>
      <c r="G740" s="19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9"/>
    </row>
    <row r="741" spans="1:25" ht="41.25" customHeight="1">
      <c r="A741" s="24" t="s">
        <v>88</v>
      </c>
      <c r="B741" s="22" t="s">
        <v>13</v>
      </c>
      <c r="C741" s="18" t="s">
        <v>41</v>
      </c>
      <c r="D741" s="18" t="s">
        <v>3</v>
      </c>
      <c r="E741" s="22" t="s">
        <v>177</v>
      </c>
      <c r="F741" s="15">
        <v>600</v>
      </c>
      <c r="G741" s="19">
        <f>G742</f>
        <v>71303</v>
      </c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9">
        <f>Y742</f>
        <v>74406</v>
      </c>
    </row>
    <row r="742" spans="1:25" ht="12.75">
      <c r="A742" s="24" t="s">
        <v>126</v>
      </c>
      <c r="B742" s="22" t="s">
        <v>13</v>
      </c>
      <c r="C742" s="18" t="s">
        <v>41</v>
      </c>
      <c r="D742" s="18" t="s">
        <v>3</v>
      </c>
      <c r="E742" s="22" t="s">
        <v>177</v>
      </c>
      <c r="F742" s="15">
        <v>620</v>
      </c>
      <c r="G742" s="19">
        <f>72512-1189-9-11</f>
        <v>71303</v>
      </c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9">
        <f>75615-1189-9-11</f>
        <v>74406</v>
      </c>
    </row>
    <row r="743" spans="1:25" ht="51">
      <c r="A743" s="23" t="s">
        <v>384</v>
      </c>
      <c r="B743" s="22" t="s">
        <v>13</v>
      </c>
      <c r="C743" s="18" t="s">
        <v>41</v>
      </c>
      <c r="D743" s="18" t="s">
        <v>3</v>
      </c>
      <c r="E743" s="22" t="s">
        <v>386</v>
      </c>
      <c r="F743" s="15"/>
      <c r="G743" s="19">
        <f>G744</f>
        <v>1189</v>
      </c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9">
        <f>Y744</f>
        <v>1189</v>
      </c>
    </row>
    <row r="744" spans="1:25" ht="25.5">
      <c r="A744" s="23" t="s">
        <v>385</v>
      </c>
      <c r="B744" s="22" t="s">
        <v>13</v>
      </c>
      <c r="C744" s="18" t="s">
        <v>41</v>
      </c>
      <c r="D744" s="18" t="s">
        <v>3</v>
      </c>
      <c r="E744" s="22" t="s">
        <v>387</v>
      </c>
      <c r="F744" s="15"/>
      <c r="G744" s="19">
        <f>G745</f>
        <v>1189</v>
      </c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9">
        <f>Y745</f>
        <v>1189</v>
      </c>
    </row>
    <row r="745" spans="1:25" ht="40.5" customHeight="1">
      <c r="A745" s="24" t="s">
        <v>88</v>
      </c>
      <c r="B745" s="22" t="s">
        <v>13</v>
      </c>
      <c r="C745" s="18" t="s">
        <v>41</v>
      </c>
      <c r="D745" s="18" t="s">
        <v>3</v>
      </c>
      <c r="E745" s="22" t="s">
        <v>387</v>
      </c>
      <c r="F745" s="15">
        <v>600</v>
      </c>
      <c r="G745" s="19">
        <f>G746</f>
        <v>1189</v>
      </c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9">
        <f>Y746</f>
        <v>1189</v>
      </c>
    </row>
    <row r="746" spans="1:25" ht="12.75">
      <c r="A746" s="24" t="s">
        <v>126</v>
      </c>
      <c r="B746" s="22" t="s">
        <v>13</v>
      </c>
      <c r="C746" s="18" t="s">
        <v>41</v>
      </c>
      <c r="D746" s="18" t="s">
        <v>3</v>
      </c>
      <c r="E746" s="22" t="s">
        <v>387</v>
      </c>
      <c r="F746" s="15">
        <v>620</v>
      </c>
      <c r="G746" s="19">
        <v>1189</v>
      </c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9">
        <v>1189</v>
      </c>
    </row>
    <row r="747" spans="1:25" ht="25.5">
      <c r="A747" s="21" t="s">
        <v>178</v>
      </c>
      <c r="B747" s="22" t="s">
        <v>13</v>
      </c>
      <c r="C747" s="18" t="s">
        <v>41</v>
      </c>
      <c r="D747" s="18" t="s">
        <v>3</v>
      </c>
      <c r="E747" s="22" t="s">
        <v>179</v>
      </c>
      <c r="F747" s="15"/>
      <c r="G747" s="19">
        <f>G748</f>
        <v>11</v>
      </c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9">
        <f>Y748</f>
        <v>11</v>
      </c>
    </row>
    <row r="748" spans="1:25" ht="38.25">
      <c r="A748" s="21" t="s">
        <v>426</v>
      </c>
      <c r="B748" s="22" t="s">
        <v>13</v>
      </c>
      <c r="C748" s="18" t="s">
        <v>41</v>
      </c>
      <c r="D748" s="18" t="s">
        <v>3</v>
      </c>
      <c r="E748" s="22" t="s">
        <v>180</v>
      </c>
      <c r="F748" s="15"/>
      <c r="G748" s="19">
        <f>G749</f>
        <v>11</v>
      </c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9">
        <f>Y749</f>
        <v>11</v>
      </c>
    </row>
    <row r="749" spans="1:25" ht="38.25">
      <c r="A749" s="24" t="s">
        <v>327</v>
      </c>
      <c r="B749" s="22" t="s">
        <v>13</v>
      </c>
      <c r="C749" s="18" t="s">
        <v>41</v>
      </c>
      <c r="D749" s="18" t="s">
        <v>3</v>
      </c>
      <c r="E749" s="22" t="s">
        <v>180</v>
      </c>
      <c r="F749" s="15">
        <v>200</v>
      </c>
      <c r="G749" s="19">
        <f>G750</f>
        <v>11</v>
      </c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9">
        <f>Y750</f>
        <v>11</v>
      </c>
    </row>
    <row r="750" spans="1:25" ht="38.25">
      <c r="A750" s="24" t="s">
        <v>196</v>
      </c>
      <c r="B750" s="22" t="s">
        <v>13</v>
      </c>
      <c r="C750" s="18" t="s">
        <v>41</v>
      </c>
      <c r="D750" s="18" t="s">
        <v>3</v>
      </c>
      <c r="E750" s="22" t="s">
        <v>180</v>
      </c>
      <c r="F750" s="22" t="s">
        <v>103</v>
      </c>
      <c r="G750" s="19">
        <v>11</v>
      </c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9">
        <v>11</v>
      </c>
    </row>
    <row r="751" spans="1:25" ht="63.75" hidden="1">
      <c r="A751" s="23" t="s">
        <v>469</v>
      </c>
      <c r="B751" s="22" t="s">
        <v>13</v>
      </c>
      <c r="C751" s="18" t="s">
        <v>41</v>
      </c>
      <c r="D751" s="18" t="s">
        <v>3</v>
      </c>
      <c r="E751" s="22" t="s">
        <v>471</v>
      </c>
      <c r="F751" s="22"/>
      <c r="G751" s="19">
        <f>G752</f>
        <v>0</v>
      </c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9"/>
    </row>
    <row r="752" spans="1:25" ht="127.5" hidden="1">
      <c r="A752" s="23" t="s">
        <v>470</v>
      </c>
      <c r="B752" s="22" t="s">
        <v>13</v>
      </c>
      <c r="C752" s="18" t="s">
        <v>41</v>
      </c>
      <c r="D752" s="18" t="s">
        <v>3</v>
      </c>
      <c r="E752" s="22" t="s">
        <v>472</v>
      </c>
      <c r="F752" s="22"/>
      <c r="G752" s="19">
        <f>G753</f>
        <v>0</v>
      </c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9"/>
    </row>
    <row r="753" spans="1:25" ht="38.25" hidden="1">
      <c r="A753" s="24" t="s">
        <v>327</v>
      </c>
      <c r="B753" s="22" t="s">
        <v>13</v>
      </c>
      <c r="C753" s="18" t="s">
        <v>41</v>
      </c>
      <c r="D753" s="18" t="s">
        <v>3</v>
      </c>
      <c r="E753" s="22" t="s">
        <v>472</v>
      </c>
      <c r="F753" s="22" t="s">
        <v>73</v>
      </c>
      <c r="G753" s="19">
        <f>G754</f>
        <v>0</v>
      </c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9"/>
    </row>
    <row r="754" spans="1:25" ht="38.25" hidden="1">
      <c r="A754" s="24" t="s">
        <v>328</v>
      </c>
      <c r="B754" s="22" t="s">
        <v>13</v>
      </c>
      <c r="C754" s="18" t="s">
        <v>41</v>
      </c>
      <c r="D754" s="18" t="s">
        <v>3</v>
      </c>
      <c r="E754" s="22" t="s">
        <v>472</v>
      </c>
      <c r="F754" s="22" t="s">
        <v>174</v>
      </c>
      <c r="G754" s="19">
        <v>0</v>
      </c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9"/>
    </row>
    <row r="755" spans="1:25" ht="51" hidden="1">
      <c r="A755" s="23" t="s">
        <v>500</v>
      </c>
      <c r="B755" s="22" t="s">
        <v>13</v>
      </c>
      <c r="C755" s="18" t="s">
        <v>41</v>
      </c>
      <c r="D755" s="18" t="s">
        <v>3</v>
      </c>
      <c r="E755" s="22" t="s">
        <v>474</v>
      </c>
      <c r="F755" s="22"/>
      <c r="G755" s="19">
        <f>G756</f>
        <v>0</v>
      </c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9"/>
    </row>
    <row r="756" spans="1:25" ht="25.5" hidden="1">
      <c r="A756" s="23" t="s">
        <v>473</v>
      </c>
      <c r="B756" s="22" t="s">
        <v>13</v>
      </c>
      <c r="C756" s="18" t="s">
        <v>41</v>
      </c>
      <c r="D756" s="18" t="s">
        <v>3</v>
      </c>
      <c r="E756" s="22" t="s">
        <v>475</v>
      </c>
      <c r="F756" s="22"/>
      <c r="G756" s="19">
        <f>G757</f>
        <v>0</v>
      </c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9"/>
    </row>
    <row r="757" spans="1:25" ht="38.25" hidden="1">
      <c r="A757" s="24" t="s">
        <v>327</v>
      </c>
      <c r="B757" s="22" t="s">
        <v>13</v>
      </c>
      <c r="C757" s="18" t="s">
        <v>41</v>
      </c>
      <c r="D757" s="18" t="s">
        <v>3</v>
      </c>
      <c r="E757" s="22" t="s">
        <v>475</v>
      </c>
      <c r="F757" s="22" t="s">
        <v>73</v>
      </c>
      <c r="G757" s="19">
        <f>G758</f>
        <v>0</v>
      </c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9"/>
    </row>
    <row r="758" spans="1:25" ht="38.25" hidden="1">
      <c r="A758" s="24" t="s">
        <v>328</v>
      </c>
      <c r="B758" s="22" t="s">
        <v>13</v>
      </c>
      <c r="C758" s="18" t="s">
        <v>41</v>
      </c>
      <c r="D758" s="18" t="s">
        <v>3</v>
      </c>
      <c r="E758" s="22" t="s">
        <v>475</v>
      </c>
      <c r="F758" s="22" t="s">
        <v>174</v>
      </c>
      <c r="G758" s="19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9"/>
    </row>
    <row r="759" spans="1:25" ht="51">
      <c r="A759" s="110" t="s">
        <v>476</v>
      </c>
      <c r="B759" s="22" t="s">
        <v>13</v>
      </c>
      <c r="C759" s="141" t="s">
        <v>41</v>
      </c>
      <c r="D759" s="141" t="s">
        <v>3</v>
      </c>
      <c r="E759" s="142" t="s">
        <v>449</v>
      </c>
      <c r="F759" s="142"/>
      <c r="G759" s="19">
        <f>G760</f>
        <v>300</v>
      </c>
      <c r="H759" s="19">
        <f aca="true" t="shared" si="77" ref="H759:Y762">H760</f>
        <v>0</v>
      </c>
      <c r="I759" s="19">
        <f t="shared" si="77"/>
        <v>0</v>
      </c>
      <c r="J759" s="19">
        <f t="shared" si="77"/>
        <v>0</v>
      </c>
      <c r="K759" s="19">
        <f t="shared" si="77"/>
        <v>0</v>
      </c>
      <c r="L759" s="19">
        <f t="shared" si="77"/>
        <v>0</v>
      </c>
      <c r="M759" s="19">
        <f t="shared" si="77"/>
        <v>0</v>
      </c>
      <c r="N759" s="19">
        <f t="shared" si="77"/>
        <v>0</v>
      </c>
      <c r="O759" s="19">
        <f t="shared" si="77"/>
        <v>0</v>
      </c>
      <c r="P759" s="19">
        <f t="shared" si="77"/>
        <v>0</v>
      </c>
      <c r="Q759" s="19">
        <f t="shared" si="77"/>
        <v>0</v>
      </c>
      <c r="R759" s="19">
        <f t="shared" si="77"/>
        <v>0</v>
      </c>
      <c r="S759" s="19">
        <f t="shared" si="77"/>
        <v>0</v>
      </c>
      <c r="T759" s="19">
        <f t="shared" si="77"/>
        <v>0</v>
      </c>
      <c r="U759" s="19">
        <f t="shared" si="77"/>
        <v>0</v>
      </c>
      <c r="V759" s="19">
        <f t="shared" si="77"/>
        <v>0</v>
      </c>
      <c r="W759" s="19">
        <f t="shared" si="77"/>
        <v>0</v>
      </c>
      <c r="X759" s="19">
        <f t="shared" si="77"/>
        <v>0</v>
      </c>
      <c r="Y759" s="19">
        <f t="shared" si="77"/>
        <v>300</v>
      </c>
    </row>
    <row r="760" spans="1:25" ht="63.75">
      <c r="A760" s="110" t="s">
        <v>484</v>
      </c>
      <c r="B760" s="22" t="s">
        <v>13</v>
      </c>
      <c r="C760" s="141" t="s">
        <v>41</v>
      </c>
      <c r="D760" s="141" t="s">
        <v>3</v>
      </c>
      <c r="E760" s="142" t="s">
        <v>485</v>
      </c>
      <c r="F760" s="142"/>
      <c r="G760" s="19">
        <f>G761</f>
        <v>300</v>
      </c>
      <c r="H760" s="19">
        <f t="shared" si="77"/>
        <v>0</v>
      </c>
      <c r="I760" s="19">
        <f t="shared" si="77"/>
        <v>0</v>
      </c>
      <c r="J760" s="19">
        <f t="shared" si="77"/>
        <v>0</v>
      </c>
      <c r="K760" s="19">
        <f t="shared" si="77"/>
        <v>0</v>
      </c>
      <c r="L760" s="19">
        <f t="shared" si="77"/>
        <v>0</v>
      </c>
      <c r="M760" s="19">
        <f t="shared" si="77"/>
        <v>0</v>
      </c>
      <c r="N760" s="19">
        <f t="shared" si="77"/>
        <v>0</v>
      </c>
      <c r="O760" s="19">
        <f t="shared" si="77"/>
        <v>0</v>
      </c>
      <c r="P760" s="19">
        <f t="shared" si="77"/>
        <v>0</v>
      </c>
      <c r="Q760" s="19">
        <f t="shared" si="77"/>
        <v>0</v>
      </c>
      <c r="R760" s="19">
        <f t="shared" si="77"/>
        <v>0</v>
      </c>
      <c r="S760" s="19">
        <f t="shared" si="77"/>
        <v>0</v>
      </c>
      <c r="T760" s="19">
        <f t="shared" si="77"/>
        <v>0</v>
      </c>
      <c r="U760" s="19">
        <f t="shared" si="77"/>
        <v>0</v>
      </c>
      <c r="V760" s="19">
        <f t="shared" si="77"/>
        <v>0</v>
      </c>
      <c r="W760" s="19">
        <f t="shared" si="77"/>
        <v>0</v>
      </c>
      <c r="X760" s="19">
        <f t="shared" si="77"/>
        <v>0</v>
      </c>
      <c r="Y760" s="19">
        <f t="shared" si="77"/>
        <v>300</v>
      </c>
    </row>
    <row r="761" spans="1:25" ht="38.25">
      <c r="A761" s="110" t="s">
        <v>448</v>
      </c>
      <c r="B761" s="22" t="s">
        <v>13</v>
      </c>
      <c r="C761" s="141" t="s">
        <v>41</v>
      </c>
      <c r="D761" s="141" t="s">
        <v>3</v>
      </c>
      <c r="E761" s="142" t="s">
        <v>486</v>
      </c>
      <c r="F761" s="142"/>
      <c r="G761" s="19">
        <f>G762</f>
        <v>300</v>
      </c>
      <c r="H761" s="19">
        <f t="shared" si="77"/>
        <v>0</v>
      </c>
      <c r="I761" s="19">
        <f t="shared" si="77"/>
        <v>0</v>
      </c>
      <c r="J761" s="19">
        <f t="shared" si="77"/>
        <v>0</v>
      </c>
      <c r="K761" s="19">
        <f t="shared" si="77"/>
        <v>0</v>
      </c>
      <c r="L761" s="19">
        <f t="shared" si="77"/>
        <v>0</v>
      </c>
      <c r="M761" s="19">
        <f t="shared" si="77"/>
        <v>0</v>
      </c>
      <c r="N761" s="19">
        <f t="shared" si="77"/>
        <v>0</v>
      </c>
      <c r="O761" s="19">
        <f t="shared" si="77"/>
        <v>0</v>
      </c>
      <c r="P761" s="19">
        <f t="shared" si="77"/>
        <v>0</v>
      </c>
      <c r="Q761" s="19">
        <f t="shared" si="77"/>
        <v>0</v>
      </c>
      <c r="R761" s="19">
        <f t="shared" si="77"/>
        <v>0</v>
      </c>
      <c r="S761" s="19">
        <f t="shared" si="77"/>
        <v>0</v>
      </c>
      <c r="T761" s="19">
        <f t="shared" si="77"/>
        <v>0</v>
      </c>
      <c r="U761" s="19">
        <f t="shared" si="77"/>
        <v>0</v>
      </c>
      <c r="V761" s="19">
        <f t="shared" si="77"/>
        <v>0</v>
      </c>
      <c r="W761" s="19">
        <f t="shared" si="77"/>
        <v>0</v>
      </c>
      <c r="X761" s="19">
        <f t="shared" si="77"/>
        <v>0</v>
      </c>
      <c r="Y761" s="19">
        <f t="shared" si="77"/>
        <v>300</v>
      </c>
    </row>
    <row r="762" spans="1:25" ht="39" customHeight="1">
      <c r="A762" s="144" t="s">
        <v>88</v>
      </c>
      <c r="B762" s="22" t="s">
        <v>13</v>
      </c>
      <c r="C762" s="141" t="s">
        <v>41</v>
      </c>
      <c r="D762" s="141" t="s">
        <v>3</v>
      </c>
      <c r="E762" s="142" t="s">
        <v>486</v>
      </c>
      <c r="F762" s="142" t="s">
        <v>73</v>
      </c>
      <c r="G762" s="19">
        <f>G763</f>
        <v>300</v>
      </c>
      <c r="H762" s="19">
        <f t="shared" si="77"/>
        <v>0</v>
      </c>
      <c r="I762" s="19">
        <f t="shared" si="77"/>
        <v>0</v>
      </c>
      <c r="J762" s="19">
        <f t="shared" si="77"/>
        <v>0</v>
      </c>
      <c r="K762" s="19">
        <f t="shared" si="77"/>
        <v>0</v>
      </c>
      <c r="L762" s="19">
        <f t="shared" si="77"/>
        <v>0</v>
      </c>
      <c r="M762" s="19">
        <f t="shared" si="77"/>
        <v>0</v>
      </c>
      <c r="N762" s="19">
        <f t="shared" si="77"/>
        <v>0</v>
      </c>
      <c r="O762" s="19">
        <f t="shared" si="77"/>
        <v>0</v>
      </c>
      <c r="P762" s="19">
        <f t="shared" si="77"/>
        <v>0</v>
      </c>
      <c r="Q762" s="19">
        <f t="shared" si="77"/>
        <v>0</v>
      </c>
      <c r="R762" s="19">
        <f t="shared" si="77"/>
        <v>0</v>
      </c>
      <c r="S762" s="19">
        <f t="shared" si="77"/>
        <v>0</v>
      </c>
      <c r="T762" s="19">
        <f t="shared" si="77"/>
        <v>0</v>
      </c>
      <c r="U762" s="19">
        <f t="shared" si="77"/>
        <v>0</v>
      </c>
      <c r="V762" s="19">
        <f t="shared" si="77"/>
        <v>0</v>
      </c>
      <c r="W762" s="19">
        <f t="shared" si="77"/>
        <v>0</v>
      </c>
      <c r="X762" s="19">
        <f t="shared" si="77"/>
        <v>0</v>
      </c>
      <c r="Y762" s="19">
        <f t="shared" si="77"/>
        <v>300</v>
      </c>
    </row>
    <row r="763" spans="1:25" ht="43.5" customHeight="1">
      <c r="A763" s="144" t="s">
        <v>332</v>
      </c>
      <c r="B763" s="22" t="s">
        <v>13</v>
      </c>
      <c r="C763" s="141" t="s">
        <v>41</v>
      </c>
      <c r="D763" s="141" t="s">
        <v>3</v>
      </c>
      <c r="E763" s="142" t="s">
        <v>486</v>
      </c>
      <c r="F763" s="142" t="s">
        <v>162</v>
      </c>
      <c r="G763" s="19">
        <v>300</v>
      </c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9">
        <v>300</v>
      </c>
    </row>
    <row r="764" spans="1:25" ht="12.75">
      <c r="A764" s="17" t="s">
        <v>456</v>
      </c>
      <c r="B764" s="22" t="s">
        <v>13</v>
      </c>
      <c r="C764" s="18" t="s">
        <v>41</v>
      </c>
      <c r="D764" s="18" t="s">
        <v>12</v>
      </c>
      <c r="E764" s="22"/>
      <c r="F764" s="22"/>
      <c r="G764" s="130">
        <f>G765</f>
        <v>53170</v>
      </c>
      <c r="H764" s="130">
        <f aca="true" t="shared" si="78" ref="H764:Y764">H765</f>
        <v>0</v>
      </c>
      <c r="I764" s="130">
        <f t="shared" si="78"/>
        <v>0</v>
      </c>
      <c r="J764" s="130">
        <f t="shared" si="78"/>
        <v>0</v>
      </c>
      <c r="K764" s="130">
        <f t="shared" si="78"/>
        <v>0</v>
      </c>
      <c r="L764" s="130">
        <f t="shared" si="78"/>
        <v>0</v>
      </c>
      <c r="M764" s="130">
        <f t="shared" si="78"/>
        <v>0</v>
      </c>
      <c r="N764" s="130">
        <f t="shared" si="78"/>
        <v>0</v>
      </c>
      <c r="O764" s="130">
        <f t="shared" si="78"/>
        <v>0</v>
      </c>
      <c r="P764" s="130">
        <f t="shared" si="78"/>
        <v>0</v>
      </c>
      <c r="Q764" s="130">
        <f t="shared" si="78"/>
        <v>0</v>
      </c>
      <c r="R764" s="130">
        <f t="shared" si="78"/>
        <v>0</v>
      </c>
      <c r="S764" s="130">
        <f t="shared" si="78"/>
        <v>0</v>
      </c>
      <c r="T764" s="130">
        <f t="shared" si="78"/>
        <v>0</v>
      </c>
      <c r="U764" s="130">
        <f t="shared" si="78"/>
        <v>0</v>
      </c>
      <c r="V764" s="130">
        <f t="shared" si="78"/>
        <v>0</v>
      </c>
      <c r="W764" s="130">
        <f t="shared" si="78"/>
        <v>0</v>
      </c>
      <c r="X764" s="130">
        <f t="shared" si="78"/>
        <v>0</v>
      </c>
      <c r="Y764" s="130">
        <f t="shared" si="78"/>
        <v>53197</v>
      </c>
    </row>
    <row r="765" spans="1:25" ht="51">
      <c r="A765" s="21" t="s">
        <v>424</v>
      </c>
      <c r="B765" s="22" t="s">
        <v>13</v>
      </c>
      <c r="C765" s="18" t="s">
        <v>41</v>
      </c>
      <c r="D765" s="18" t="s">
        <v>12</v>
      </c>
      <c r="E765" s="22" t="s">
        <v>171</v>
      </c>
      <c r="F765" s="22"/>
      <c r="G765" s="19">
        <f>G770+G766</f>
        <v>53170</v>
      </c>
      <c r="H765" s="19">
        <f aca="true" t="shared" si="79" ref="H765:Y765">H770+H766</f>
        <v>0</v>
      </c>
      <c r="I765" s="19">
        <f t="shared" si="79"/>
        <v>0</v>
      </c>
      <c r="J765" s="19">
        <f t="shared" si="79"/>
        <v>0</v>
      </c>
      <c r="K765" s="19">
        <f t="shared" si="79"/>
        <v>0</v>
      </c>
      <c r="L765" s="19">
        <f t="shared" si="79"/>
        <v>0</v>
      </c>
      <c r="M765" s="19">
        <f t="shared" si="79"/>
        <v>0</v>
      </c>
      <c r="N765" s="19">
        <f t="shared" si="79"/>
        <v>0</v>
      </c>
      <c r="O765" s="19">
        <f t="shared" si="79"/>
        <v>0</v>
      </c>
      <c r="P765" s="19">
        <f t="shared" si="79"/>
        <v>0</v>
      </c>
      <c r="Q765" s="19">
        <f t="shared" si="79"/>
        <v>0</v>
      </c>
      <c r="R765" s="19">
        <f t="shared" si="79"/>
        <v>0</v>
      </c>
      <c r="S765" s="19">
        <f t="shared" si="79"/>
        <v>0</v>
      </c>
      <c r="T765" s="19">
        <f t="shared" si="79"/>
        <v>0</v>
      </c>
      <c r="U765" s="19">
        <f t="shared" si="79"/>
        <v>0</v>
      </c>
      <c r="V765" s="19">
        <f t="shared" si="79"/>
        <v>0</v>
      </c>
      <c r="W765" s="19">
        <f t="shared" si="79"/>
        <v>0</v>
      </c>
      <c r="X765" s="19">
        <f t="shared" si="79"/>
        <v>0</v>
      </c>
      <c r="Y765" s="19">
        <f t="shared" si="79"/>
        <v>53197</v>
      </c>
    </row>
    <row r="766" spans="1:25" ht="25.5">
      <c r="A766" s="21" t="s">
        <v>175</v>
      </c>
      <c r="B766" s="22" t="s">
        <v>13</v>
      </c>
      <c r="C766" s="18" t="s">
        <v>41</v>
      </c>
      <c r="D766" s="18" t="s">
        <v>12</v>
      </c>
      <c r="E766" s="22" t="s">
        <v>176</v>
      </c>
      <c r="F766" s="22"/>
      <c r="G766" s="19">
        <f>G767</f>
        <v>42893</v>
      </c>
      <c r="H766" s="19">
        <f aca="true" t="shared" si="80" ref="H766:Y766">H767</f>
        <v>0</v>
      </c>
      <c r="I766" s="19">
        <f t="shared" si="80"/>
        <v>0</v>
      </c>
      <c r="J766" s="19">
        <f t="shared" si="80"/>
        <v>0</v>
      </c>
      <c r="K766" s="19">
        <f t="shared" si="80"/>
        <v>0</v>
      </c>
      <c r="L766" s="19">
        <f t="shared" si="80"/>
        <v>0</v>
      </c>
      <c r="M766" s="19">
        <f t="shared" si="80"/>
        <v>0</v>
      </c>
      <c r="N766" s="19">
        <f t="shared" si="80"/>
        <v>0</v>
      </c>
      <c r="O766" s="19">
        <f t="shared" si="80"/>
        <v>0</v>
      </c>
      <c r="P766" s="19">
        <f t="shared" si="80"/>
        <v>0</v>
      </c>
      <c r="Q766" s="19">
        <f t="shared" si="80"/>
        <v>0</v>
      </c>
      <c r="R766" s="19">
        <f t="shared" si="80"/>
        <v>0</v>
      </c>
      <c r="S766" s="19">
        <f t="shared" si="80"/>
        <v>0</v>
      </c>
      <c r="T766" s="19">
        <f t="shared" si="80"/>
        <v>0</v>
      </c>
      <c r="U766" s="19">
        <f t="shared" si="80"/>
        <v>0</v>
      </c>
      <c r="V766" s="19">
        <f t="shared" si="80"/>
        <v>0</v>
      </c>
      <c r="W766" s="19">
        <f t="shared" si="80"/>
        <v>0</v>
      </c>
      <c r="X766" s="19">
        <f t="shared" si="80"/>
        <v>0</v>
      </c>
      <c r="Y766" s="19">
        <f t="shared" si="80"/>
        <v>42920</v>
      </c>
    </row>
    <row r="767" spans="1:25" ht="63.75">
      <c r="A767" s="41" t="s">
        <v>358</v>
      </c>
      <c r="B767" s="22" t="s">
        <v>13</v>
      </c>
      <c r="C767" s="18" t="s">
        <v>41</v>
      </c>
      <c r="D767" s="18" t="s">
        <v>12</v>
      </c>
      <c r="E767" s="22" t="s">
        <v>177</v>
      </c>
      <c r="F767" s="22"/>
      <c r="G767" s="19">
        <f>G768</f>
        <v>42893</v>
      </c>
      <c r="H767" s="19">
        <f aca="true" t="shared" si="81" ref="H767:Y768">H768</f>
        <v>0</v>
      </c>
      <c r="I767" s="19">
        <f t="shared" si="81"/>
        <v>0</v>
      </c>
      <c r="J767" s="19">
        <f t="shared" si="81"/>
        <v>0</v>
      </c>
      <c r="K767" s="19">
        <f t="shared" si="81"/>
        <v>0</v>
      </c>
      <c r="L767" s="19">
        <f t="shared" si="81"/>
        <v>0</v>
      </c>
      <c r="M767" s="19">
        <f t="shared" si="81"/>
        <v>0</v>
      </c>
      <c r="N767" s="19">
        <f t="shared" si="81"/>
        <v>0</v>
      </c>
      <c r="O767" s="19">
        <f t="shared" si="81"/>
        <v>0</v>
      </c>
      <c r="P767" s="19">
        <f t="shared" si="81"/>
        <v>0</v>
      </c>
      <c r="Q767" s="19">
        <f t="shared" si="81"/>
        <v>0</v>
      </c>
      <c r="R767" s="19">
        <f t="shared" si="81"/>
        <v>0</v>
      </c>
      <c r="S767" s="19">
        <f t="shared" si="81"/>
        <v>0</v>
      </c>
      <c r="T767" s="19">
        <f t="shared" si="81"/>
        <v>0</v>
      </c>
      <c r="U767" s="19">
        <f t="shared" si="81"/>
        <v>0</v>
      </c>
      <c r="V767" s="19">
        <f t="shared" si="81"/>
        <v>0</v>
      </c>
      <c r="W767" s="19">
        <f t="shared" si="81"/>
        <v>0</v>
      </c>
      <c r="X767" s="19">
        <f t="shared" si="81"/>
        <v>0</v>
      </c>
      <c r="Y767" s="19">
        <f t="shared" si="81"/>
        <v>42920</v>
      </c>
    </row>
    <row r="768" spans="1:25" ht="51">
      <c r="A768" s="24" t="s">
        <v>88</v>
      </c>
      <c r="B768" s="22" t="s">
        <v>13</v>
      </c>
      <c r="C768" s="18" t="s">
        <v>41</v>
      </c>
      <c r="D768" s="18" t="s">
        <v>12</v>
      </c>
      <c r="E768" s="22" t="s">
        <v>177</v>
      </c>
      <c r="F768" s="22" t="s">
        <v>73</v>
      </c>
      <c r="G768" s="19">
        <f>G769</f>
        <v>42893</v>
      </c>
      <c r="H768" s="19">
        <f t="shared" si="81"/>
        <v>0</v>
      </c>
      <c r="I768" s="19">
        <f t="shared" si="81"/>
        <v>0</v>
      </c>
      <c r="J768" s="19">
        <f t="shared" si="81"/>
        <v>0</v>
      </c>
      <c r="K768" s="19">
        <f t="shared" si="81"/>
        <v>0</v>
      </c>
      <c r="L768" s="19">
        <f t="shared" si="81"/>
        <v>0</v>
      </c>
      <c r="M768" s="19">
        <f t="shared" si="81"/>
        <v>0</v>
      </c>
      <c r="N768" s="19">
        <f t="shared" si="81"/>
        <v>0</v>
      </c>
      <c r="O768" s="19">
        <f t="shared" si="81"/>
        <v>0</v>
      </c>
      <c r="P768" s="19">
        <f t="shared" si="81"/>
        <v>0</v>
      </c>
      <c r="Q768" s="19">
        <f t="shared" si="81"/>
        <v>0</v>
      </c>
      <c r="R768" s="19">
        <f t="shared" si="81"/>
        <v>0</v>
      </c>
      <c r="S768" s="19">
        <f t="shared" si="81"/>
        <v>0</v>
      </c>
      <c r="T768" s="19">
        <f t="shared" si="81"/>
        <v>0</v>
      </c>
      <c r="U768" s="19">
        <f t="shared" si="81"/>
        <v>0</v>
      </c>
      <c r="V768" s="19">
        <f t="shared" si="81"/>
        <v>0</v>
      </c>
      <c r="W768" s="19">
        <f t="shared" si="81"/>
        <v>0</v>
      </c>
      <c r="X768" s="19">
        <f t="shared" si="81"/>
        <v>0</v>
      </c>
      <c r="Y768" s="19">
        <f t="shared" si="81"/>
        <v>42920</v>
      </c>
    </row>
    <row r="769" spans="1:25" ht="12.75">
      <c r="A769" s="24" t="s">
        <v>126</v>
      </c>
      <c r="B769" s="22" t="s">
        <v>13</v>
      </c>
      <c r="C769" s="18" t="s">
        <v>41</v>
      </c>
      <c r="D769" s="18" t="s">
        <v>12</v>
      </c>
      <c r="E769" s="22" t="s">
        <v>177</v>
      </c>
      <c r="F769" s="22" t="s">
        <v>174</v>
      </c>
      <c r="G769" s="19">
        <f>24539+18354</f>
        <v>42893</v>
      </c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9">
        <f>24566+18354</f>
        <v>42920</v>
      </c>
    </row>
    <row r="770" spans="1:25" ht="38.25">
      <c r="A770" s="23" t="s">
        <v>452</v>
      </c>
      <c r="B770" s="22" t="s">
        <v>13</v>
      </c>
      <c r="C770" s="18" t="s">
        <v>41</v>
      </c>
      <c r="D770" s="18" t="s">
        <v>12</v>
      </c>
      <c r="E770" s="22" t="s">
        <v>453</v>
      </c>
      <c r="F770" s="22"/>
      <c r="G770" s="19">
        <f>G771</f>
        <v>10277</v>
      </c>
      <c r="H770" s="19">
        <f aca="true" t="shared" si="82" ref="H770:Y772">H771</f>
        <v>0</v>
      </c>
      <c r="I770" s="19">
        <f t="shared" si="82"/>
        <v>0</v>
      </c>
      <c r="J770" s="19">
        <f t="shared" si="82"/>
        <v>0</v>
      </c>
      <c r="K770" s="19">
        <f t="shared" si="82"/>
        <v>0</v>
      </c>
      <c r="L770" s="19">
        <f t="shared" si="82"/>
        <v>0</v>
      </c>
      <c r="M770" s="19">
        <f t="shared" si="82"/>
        <v>0</v>
      </c>
      <c r="N770" s="19">
        <f t="shared" si="82"/>
        <v>0</v>
      </c>
      <c r="O770" s="19">
        <f t="shared" si="82"/>
        <v>0</v>
      </c>
      <c r="P770" s="19">
        <f t="shared" si="82"/>
        <v>0</v>
      </c>
      <c r="Q770" s="19">
        <f t="shared" si="82"/>
        <v>0</v>
      </c>
      <c r="R770" s="19">
        <f t="shared" si="82"/>
        <v>0</v>
      </c>
      <c r="S770" s="19">
        <f t="shared" si="82"/>
        <v>0</v>
      </c>
      <c r="T770" s="19">
        <f t="shared" si="82"/>
        <v>0</v>
      </c>
      <c r="U770" s="19">
        <f t="shared" si="82"/>
        <v>0</v>
      </c>
      <c r="V770" s="19">
        <f t="shared" si="82"/>
        <v>0</v>
      </c>
      <c r="W770" s="19">
        <f t="shared" si="82"/>
        <v>0</v>
      </c>
      <c r="X770" s="19">
        <f t="shared" si="82"/>
        <v>0</v>
      </c>
      <c r="Y770" s="19">
        <f t="shared" si="82"/>
        <v>10277</v>
      </c>
    </row>
    <row r="771" spans="1:25" ht="63.75">
      <c r="A771" s="23" t="s">
        <v>454</v>
      </c>
      <c r="B771" s="22" t="s">
        <v>13</v>
      </c>
      <c r="C771" s="18" t="s">
        <v>41</v>
      </c>
      <c r="D771" s="18" t="s">
        <v>12</v>
      </c>
      <c r="E771" s="22" t="s">
        <v>455</v>
      </c>
      <c r="F771" s="22"/>
      <c r="G771" s="19">
        <f>G772</f>
        <v>10277</v>
      </c>
      <c r="H771" s="19">
        <f t="shared" si="82"/>
        <v>0</v>
      </c>
      <c r="I771" s="19">
        <f t="shared" si="82"/>
        <v>0</v>
      </c>
      <c r="J771" s="19">
        <f t="shared" si="82"/>
        <v>0</v>
      </c>
      <c r="K771" s="19">
        <f t="shared" si="82"/>
        <v>0</v>
      </c>
      <c r="L771" s="19">
        <f t="shared" si="82"/>
        <v>0</v>
      </c>
      <c r="M771" s="19">
        <f t="shared" si="82"/>
        <v>0</v>
      </c>
      <c r="N771" s="19">
        <f t="shared" si="82"/>
        <v>0</v>
      </c>
      <c r="O771" s="19">
        <f t="shared" si="82"/>
        <v>0</v>
      </c>
      <c r="P771" s="19">
        <f t="shared" si="82"/>
        <v>0</v>
      </c>
      <c r="Q771" s="19">
        <f t="shared" si="82"/>
        <v>0</v>
      </c>
      <c r="R771" s="19">
        <f t="shared" si="82"/>
        <v>0</v>
      </c>
      <c r="S771" s="19">
        <f t="shared" si="82"/>
        <v>0</v>
      </c>
      <c r="T771" s="19">
        <f t="shared" si="82"/>
        <v>0</v>
      </c>
      <c r="U771" s="19">
        <f t="shared" si="82"/>
        <v>0</v>
      </c>
      <c r="V771" s="19">
        <f t="shared" si="82"/>
        <v>0</v>
      </c>
      <c r="W771" s="19">
        <f t="shared" si="82"/>
        <v>0</v>
      </c>
      <c r="X771" s="19">
        <f t="shared" si="82"/>
        <v>0</v>
      </c>
      <c r="Y771" s="19">
        <f t="shared" si="82"/>
        <v>10277</v>
      </c>
    </row>
    <row r="772" spans="1:25" ht="42" customHeight="1">
      <c r="A772" s="24" t="s">
        <v>88</v>
      </c>
      <c r="B772" s="22" t="s">
        <v>13</v>
      </c>
      <c r="C772" s="18" t="s">
        <v>41</v>
      </c>
      <c r="D772" s="18" t="s">
        <v>12</v>
      </c>
      <c r="E772" s="22" t="s">
        <v>455</v>
      </c>
      <c r="F772" s="22" t="s">
        <v>73</v>
      </c>
      <c r="G772" s="19">
        <f>G773</f>
        <v>10277</v>
      </c>
      <c r="H772" s="19">
        <f t="shared" si="82"/>
        <v>0</v>
      </c>
      <c r="I772" s="19">
        <f t="shared" si="82"/>
        <v>0</v>
      </c>
      <c r="J772" s="19">
        <f t="shared" si="82"/>
        <v>0</v>
      </c>
      <c r="K772" s="19">
        <f t="shared" si="82"/>
        <v>0</v>
      </c>
      <c r="L772" s="19">
        <f t="shared" si="82"/>
        <v>0</v>
      </c>
      <c r="M772" s="19">
        <f t="shared" si="82"/>
        <v>0</v>
      </c>
      <c r="N772" s="19">
        <f t="shared" si="82"/>
        <v>0</v>
      </c>
      <c r="O772" s="19">
        <f t="shared" si="82"/>
        <v>0</v>
      </c>
      <c r="P772" s="19">
        <f t="shared" si="82"/>
        <v>0</v>
      </c>
      <c r="Q772" s="19">
        <f t="shared" si="82"/>
        <v>0</v>
      </c>
      <c r="R772" s="19">
        <f t="shared" si="82"/>
        <v>0</v>
      </c>
      <c r="S772" s="19">
        <f t="shared" si="82"/>
        <v>0</v>
      </c>
      <c r="T772" s="19">
        <f t="shared" si="82"/>
        <v>0</v>
      </c>
      <c r="U772" s="19">
        <f t="shared" si="82"/>
        <v>0</v>
      </c>
      <c r="V772" s="19">
        <f t="shared" si="82"/>
        <v>0</v>
      </c>
      <c r="W772" s="19">
        <f t="shared" si="82"/>
        <v>0</v>
      </c>
      <c r="X772" s="19">
        <f t="shared" si="82"/>
        <v>0</v>
      </c>
      <c r="Y772" s="19">
        <f t="shared" si="82"/>
        <v>10277</v>
      </c>
    </row>
    <row r="773" spans="1:25" ht="15.75" customHeight="1">
      <c r="A773" s="24" t="s">
        <v>126</v>
      </c>
      <c r="B773" s="22" t="s">
        <v>13</v>
      </c>
      <c r="C773" s="18" t="s">
        <v>41</v>
      </c>
      <c r="D773" s="18" t="s">
        <v>12</v>
      </c>
      <c r="E773" s="22" t="s">
        <v>455</v>
      </c>
      <c r="F773" s="22" t="s">
        <v>174</v>
      </c>
      <c r="G773" s="19">
        <v>10277</v>
      </c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9">
        <v>10277</v>
      </c>
    </row>
    <row r="774" spans="1:25" ht="31.5">
      <c r="A774" s="59" t="s">
        <v>62</v>
      </c>
      <c r="B774" s="18" t="s">
        <v>14</v>
      </c>
      <c r="C774" s="18"/>
      <c r="D774" s="18"/>
      <c r="E774" s="19"/>
      <c r="F774" s="15"/>
      <c r="G774" s="19">
        <f>G775</f>
        <v>5054</v>
      </c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9">
        <f>Y775</f>
        <v>5054</v>
      </c>
    </row>
    <row r="775" spans="1:25" ht="12.75">
      <c r="A775" s="17" t="s">
        <v>47</v>
      </c>
      <c r="B775" s="18" t="s">
        <v>14</v>
      </c>
      <c r="C775" s="18" t="s">
        <v>0</v>
      </c>
      <c r="D775" s="18" t="s">
        <v>17</v>
      </c>
      <c r="E775" s="19"/>
      <c r="F775" s="15"/>
      <c r="G775" s="16">
        <f>G776</f>
        <v>5054</v>
      </c>
      <c r="H775" s="16">
        <f aca="true" t="shared" si="83" ref="H775:Y775">H776</f>
        <v>0</v>
      </c>
      <c r="I775" s="16">
        <f t="shared" si="83"/>
        <v>0</v>
      </c>
      <c r="J775" s="16">
        <f t="shared" si="83"/>
        <v>0</v>
      </c>
      <c r="K775" s="16">
        <f t="shared" si="83"/>
        <v>0</v>
      </c>
      <c r="L775" s="16">
        <f t="shared" si="83"/>
        <v>0</v>
      </c>
      <c r="M775" s="16">
        <f t="shared" si="83"/>
        <v>0</v>
      </c>
      <c r="N775" s="16">
        <f t="shared" si="83"/>
        <v>0</v>
      </c>
      <c r="O775" s="16">
        <f t="shared" si="83"/>
        <v>0</v>
      </c>
      <c r="P775" s="16">
        <f t="shared" si="83"/>
        <v>0</v>
      </c>
      <c r="Q775" s="16">
        <f t="shared" si="83"/>
        <v>0</v>
      </c>
      <c r="R775" s="16">
        <f t="shared" si="83"/>
        <v>0</v>
      </c>
      <c r="S775" s="16">
        <f t="shared" si="83"/>
        <v>0</v>
      </c>
      <c r="T775" s="16">
        <f t="shared" si="83"/>
        <v>0</v>
      </c>
      <c r="U775" s="16">
        <f t="shared" si="83"/>
        <v>0</v>
      </c>
      <c r="V775" s="16">
        <f t="shared" si="83"/>
        <v>0</v>
      </c>
      <c r="W775" s="16">
        <f t="shared" si="83"/>
        <v>0</v>
      </c>
      <c r="X775" s="16">
        <f t="shared" si="83"/>
        <v>0</v>
      </c>
      <c r="Y775" s="16">
        <f t="shared" si="83"/>
        <v>5054</v>
      </c>
    </row>
    <row r="776" spans="1:25" ht="66" customHeight="1">
      <c r="A776" s="39" t="s">
        <v>23</v>
      </c>
      <c r="B776" s="18" t="s">
        <v>14</v>
      </c>
      <c r="C776" s="18" t="s">
        <v>0</v>
      </c>
      <c r="D776" s="18" t="s">
        <v>12</v>
      </c>
      <c r="E776" s="22"/>
      <c r="F776" s="15"/>
      <c r="G776" s="16">
        <f>G777+G784</f>
        <v>5054</v>
      </c>
      <c r="H776" s="16">
        <f aca="true" t="shared" si="84" ref="H776:Y776">H777+H784</f>
        <v>0</v>
      </c>
      <c r="I776" s="16">
        <f t="shared" si="84"/>
        <v>0</v>
      </c>
      <c r="J776" s="16">
        <f t="shared" si="84"/>
        <v>0</v>
      </c>
      <c r="K776" s="16">
        <f t="shared" si="84"/>
        <v>0</v>
      </c>
      <c r="L776" s="16">
        <f t="shared" si="84"/>
        <v>0</v>
      </c>
      <c r="M776" s="16">
        <f t="shared" si="84"/>
        <v>0</v>
      </c>
      <c r="N776" s="16">
        <f t="shared" si="84"/>
        <v>0</v>
      </c>
      <c r="O776" s="16">
        <f t="shared" si="84"/>
        <v>0</v>
      </c>
      <c r="P776" s="16">
        <f t="shared" si="84"/>
        <v>0</v>
      </c>
      <c r="Q776" s="16">
        <f t="shared" si="84"/>
        <v>0</v>
      </c>
      <c r="R776" s="16">
        <f t="shared" si="84"/>
        <v>0</v>
      </c>
      <c r="S776" s="16">
        <f t="shared" si="84"/>
        <v>0</v>
      </c>
      <c r="T776" s="16">
        <f t="shared" si="84"/>
        <v>0</v>
      </c>
      <c r="U776" s="16">
        <f t="shared" si="84"/>
        <v>0</v>
      </c>
      <c r="V776" s="16">
        <f t="shared" si="84"/>
        <v>0</v>
      </c>
      <c r="W776" s="16">
        <f t="shared" si="84"/>
        <v>0</v>
      </c>
      <c r="X776" s="16">
        <f t="shared" si="84"/>
        <v>0</v>
      </c>
      <c r="Y776" s="16">
        <f t="shared" si="84"/>
        <v>5054</v>
      </c>
    </row>
    <row r="777" spans="1:25" ht="25.5">
      <c r="A777" s="41" t="s">
        <v>64</v>
      </c>
      <c r="B777" s="18" t="s">
        <v>14</v>
      </c>
      <c r="C777" s="18" t="s">
        <v>0</v>
      </c>
      <c r="D777" s="18" t="s">
        <v>12</v>
      </c>
      <c r="E777" s="44" t="s">
        <v>107</v>
      </c>
      <c r="F777" s="15"/>
      <c r="G777" s="16">
        <f>G778+G780+G782</f>
        <v>3119</v>
      </c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6">
        <f>Y778+Y780+Y782</f>
        <v>3119</v>
      </c>
    </row>
    <row r="778" spans="1:25" ht="89.25">
      <c r="A778" s="24" t="s">
        <v>89</v>
      </c>
      <c r="B778" s="18" t="s">
        <v>14</v>
      </c>
      <c r="C778" s="18" t="s">
        <v>0</v>
      </c>
      <c r="D778" s="18" t="s">
        <v>12</v>
      </c>
      <c r="E778" s="44" t="s">
        <v>107</v>
      </c>
      <c r="F778" s="15">
        <v>100</v>
      </c>
      <c r="G778" s="16">
        <f>G779</f>
        <v>1482</v>
      </c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6">
        <f>Y779</f>
        <v>1482</v>
      </c>
    </row>
    <row r="779" spans="1:25" ht="38.25">
      <c r="A779" s="25" t="s">
        <v>198</v>
      </c>
      <c r="B779" s="18" t="s">
        <v>14</v>
      </c>
      <c r="C779" s="18" t="s">
        <v>0</v>
      </c>
      <c r="D779" s="18" t="s">
        <v>12</v>
      </c>
      <c r="E779" s="44" t="s">
        <v>107</v>
      </c>
      <c r="F779" s="15">
        <v>120</v>
      </c>
      <c r="G779" s="16">
        <v>1482</v>
      </c>
      <c r="H779" s="16">
        <f aca="true" t="shared" si="85" ref="H779:X779">3381-20</f>
        <v>3361</v>
      </c>
      <c r="I779" s="16">
        <f t="shared" si="85"/>
        <v>3361</v>
      </c>
      <c r="J779" s="16">
        <f t="shared" si="85"/>
        <v>3361</v>
      </c>
      <c r="K779" s="16">
        <f t="shared" si="85"/>
        <v>3361</v>
      </c>
      <c r="L779" s="16">
        <f t="shared" si="85"/>
        <v>3361</v>
      </c>
      <c r="M779" s="16">
        <f t="shared" si="85"/>
        <v>3361</v>
      </c>
      <c r="N779" s="16">
        <f t="shared" si="85"/>
        <v>3361</v>
      </c>
      <c r="O779" s="16">
        <f t="shared" si="85"/>
        <v>3361</v>
      </c>
      <c r="P779" s="16">
        <f t="shared" si="85"/>
        <v>3361</v>
      </c>
      <c r="Q779" s="16">
        <f t="shared" si="85"/>
        <v>3361</v>
      </c>
      <c r="R779" s="16">
        <f t="shared" si="85"/>
        <v>3361</v>
      </c>
      <c r="S779" s="16">
        <f t="shared" si="85"/>
        <v>3361</v>
      </c>
      <c r="T779" s="16">
        <f t="shared" si="85"/>
        <v>3361</v>
      </c>
      <c r="U779" s="16">
        <f t="shared" si="85"/>
        <v>3361</v>
      </c>
      <c r="V779" s="16">
        <f t="shared" si="85"/>
        <v>3361</v>
      </c>
      <c r="W779" s="16">
        <f t="shared" si="85"/>
        <v>3361</v>
      </c>
      <c r="X779" s="16">
        <f t="shared" si="85"/>
        <v>3361</v>
      </c>
      <c r="Y779" s="16">
        <v>1482</v>
      </c>
    </row>
    <row r="780" spans="1:25" ht="38.25">
      <c r="A780" s="24" t="s">
        <v>327</v>
      </c>
      <c r="B780" s="18" t="s">
        <v>14</v>
      </c>
      <c r="C780" s="18" t="s">
        <v>0</v>
      </c>
      <c r="D780" s="18" t="s">
        <v>12</v>
      </c>
      <c r="E780" s="44" t="s">
        <v>107</v>
      </c>
      <c r="F780" s="15">
        <v>200</v>
      </c>
      <c r="G780" s="16">
        <f>G781</f>
        <v>1636</v>
      </c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6">
        <f>Y781</f>
        <v>1636</v>
      </c>
    </row>
    <row r="781" spans="1:25" ht="38.25">
      <c r="A781" s="24" t="s">
        <v>328</v>
      </c>
      <c r="B781" s="18" t="s">
        <v>14</v>
      </c>
      <c r="C781" s="18" t="s">
        <v>0</v>
      </c>
      <c r="D781" s="18" t="s">
        <v>12</v>
      </c>
      <c r="E781" s="44" t="s">
        <v>107</v>
      </c>
      <c r="F781" s="15">
        <v>240</v>
      </c>
      <c r="G781" s="16">
        <v>1636</v>
      </c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6">
        <v>1636</v>
      </c>
    </row>
    <row r="782" spans="1:25" ht="12.75">
      <c r="A782" s="24" t="s">
        <v>66</v>
      </c>
      <c r="B782" s="18" t="s">
        <v>14</v>
      </c>
      <c r="C782" s="18" t="s">
        <v>0</v>
      </c>
      <c r="D782" s="18" t="s">
        <v>12</v>
      </c>
      <c r="E782" s="44" t="s">
        <v>107</v>
      </c>
      <c r="F782" s="15">
        <v>800</v>
      </c>
      <c r="G782" s="16">
        <f>G783</f>
        <v>1</v>
      </c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6">
        <f>Y783</f>
        <v>1</v>
      </c>
    </row>
    <row r="783" spans="1:25" ht="25.5">
      <c r="A783" s="25" t="s">
        <v>342</v>
      </c>
      <c r="B783" s="18" t="s">
        <v>14</v>
      </c>
      <c r="C783" s="18" t="s">
        <v>0</v>
      </c>
      <c r="D783" s="18" t="s">
        <v>12</v>
      </c>
      <c r="E783" s="44" t="s">
        <v>107</v>
      </c>
      <c r="F783" s="15">
        <v>850</v>
      </c>
      <c r="G783" s="16">
        <v>1</v>
      </c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6">
        <v>1</v>
      </c>
    </row>
    <row r="784" spans="1:25" ht="25.5">
      <c r="A784" s="41" t="s">
        <v>24</v>
      </c>
      <c r="B784" s="18" t="s">
        <v>14</v>
      </c>
      <c r="C784" s="18" t="s">
        <v>0</v>
      </c>
      <c r="D784" s="18" t="s">
        <v>12</v>
      </c>
      <c r="E784" s="22" t="s">
        <v>197</v>
      </c>
      <c r="F784" s="15"/>
      <c r="G784" s="16">
        <f>G785</f>
        <v>1935</v>
      </c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6">
        <f>Y785</f>
        <v>1935</v>
      </c>
    </row>
    <row r="785" spans="1:25" ht="89.25">
      <c r="A785" s="24" t="s">
        <v>89</v>
      </c>
      <c r="B785" s="18" t="s">
        <v>14</v>
      </c>
      <c r="C785" s="18" t="s">
        <v>0</v>
      </c>
      <c r="D785" s="18" t="s">
        <v>12</v>
      </c>
      <c r="E785" s="22" t="s">
        <v>197</v>
      </c>
      <c r="F785" s="15">
        <v>100</v>
      </c>
      <c r="G785" s="16">
        <f>G786</f>
        <v>1935</v>
      </c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6">
        <f>Y786</f>
        <v>1935</v>
      </c>
    </row>
    <row r="786" spans="1:25" ht="38.25">
      <c r="A786" s="25" t="s">
        <v>198</v>
      </c>
      <c r="B786" s="18" t="s">
        <v>14</v>
      </c>
      <c r="C786" s="18" t="s">
        <v>0</v>
      </c>
      <c r="D786" s="18" t="s">
        <v>12</v>
      </c>
      <c r="E786" s="22" t="s">
        <v>197</v>
      </c>
      <c r="F786" s="15">
        <v>120</v>
      </c>
      <c r="G786" s="16">
        <f>1693+242</f>
        <v>1935</v>
      </c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6">
        <f>1693+242</f>
        <v>1935</v>
      </c>
    </row>
    <row r="787" spans="1:25" ht="15.75">
      <c r="A787" s="157" t="s">
        <v>326</v>
      </c>
      <c r="B787" s="107"/>
      <c r="C787" s="107"/>
      <c r="D787" s="107"/>
      <c r="E787" s="107"/>
      <c r="F787" s="15"/>
      <c r="G787" s="158">
        <f>G774+G454+G413+G148+G132+G18-1</f>
        <v>2469584</v>
      </c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58">
        <f>Y774+Y454+Y413+Y148+Y132+Y18</f>
        <v>2470343</v>
      </c>
    </row>
  </sheetData>
  <sheetProtection/>
  <mergeCells count="17">
    <mergeCell ref="G1:Y1"/>
    <mergeCell ref="G2:Y2"/>
    <mergeCell ref="G3:Y3"/>
    <mergeCell ref="G4:Y4"/>
    <mergeCell ref="G16:Y16"/>
    <mergeCell ref="B16:B17"/>
    <mergeCell ref="C16:C17"/>
    <mergeCell ref="D16:D17"/>
    <mergeCell ref="E16:E17"/>
    <mergeCell ref="F16:F17"/>
    <mergeCell ref="A16:A17"/>
    <mergeCell ref="A8:Y8"/>
    <mergeCell ref="A9:Y9"/>
    <mergeCell ref="A10:Y10"/>
    <mergeCell ref="A11:Y11"/>
    <mergeCell ref="A12:Y12"/>
    <mergeCell ref="A13:Y13"/>
  </mergeCells>
  <printOptions/>
  <pageMargins left="1.1811023622047245" right="0.3937007874015748" top="0.7874015748031497" bottom="0.3937007874015748" header="0.11811023622047245" footer="0.11811023622047245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DenisY</dc:creator>
  <cp:keywords/>
  <dc:description/>
  <cp:lastModifiedBy>Майданюк Надежда Владимировна</cp:lastModifiedBy>
  <cp:lastPrinted>2020-11-26T13:05:04Z</cp:lastPrinted>
  <dcterms:created xsi:type="dcterms:W3CDTF">2007-10-10T11:56:06Z</dcterms:created>
  <dcterms:modified xsi:type="dcterms:W3CDTF">2020-11-27T05:33:48Z</dcterms:modified>
  <cp:category/>
  <cp:version/>
  <cp:contentType/>
  <cp:contentStatus/>
</cp:coreProperties>
</file>