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781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'Лист1'!$16:$17</definedName>
    <definedName name="_xlnm.Print_Area" localSheetId="0">'Лист1'!$A$1:$Y$762</definedName>
  </definedNames>
  <calcPr fullCalcOnLoad="1"/>
</workbook>
</file>

<file path=xl/sharedStrings.xml><?xml version="1.0" encoding="utf-8"?>
<sst xmlns="http://schemas.openxmlformats.org/spreadsheetml/2006/main" count="2908" uniqueCount="510">
  <si>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</si>
  <si>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</si>
  <si>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</si>
  <si>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</si>
  <si>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</si>
  <si>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</si>
  <si>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</si>
  <si>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</si>
  <si>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</si>
  <si>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</si>
  <si>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</si>
  <si>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</si>
  <si>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</si>
  <si>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</si>
  <si>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</si>
  <si>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</si>
  <si>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</si>
  <si>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</si>
  <si>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</si>
  <si>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</si>
  <si>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</si>
  <si>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</si>
  <si>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</si>
  <si>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</si>
  <si>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</si>
  <si>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</si>
  <si>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</si>
  <si>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</si>
  <si>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</si>
  <si>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</si>
  <si>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</si>
  <si>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</si>
  <si>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</si>
  <si>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</si>
  <si>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</si>
  <si>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</si>
  <si>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</si>
  <si>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</si>
  <si>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</si>
  <si>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</si>
  <si>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</si>
  <si>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</si>
  <si>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</si>
  <si>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</si>
  <si>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</si>
  <si>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</si>
  <si>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</si>
  <si>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</si>
  <si>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</si>
  <si>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</si>
  <si>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</si>
  <si>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</si>
  <si>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</si>
  <si>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</si>
  <si>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</si>
  <si>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</si>
  <si>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</si>
  <si>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</si>
  <si>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</si>
  <si>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</si>
  <si>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</si>
  <si>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</si>
  <si>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</si>
  <si>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</si>
  <si>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</si>
  <si>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</si>
  <si>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</si>
  <si>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</si>
  <si>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</si>
  <si>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</si>
  <si>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</si>
  <si>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</si>
  <si>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</si>
  <si>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</si>
  <si>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</si>
  <si>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</si>
  <si>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</si>
  <si>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</si>
  <si>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</si>
  <si>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</si>
  <si>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</si>
  <si>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</si>
  <si>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</si>
  <si>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</si>
  <si>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</si>
  <si>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</si>
  <si>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</si>
  <si>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200</t>
  </si>
  <si>
    <t>100</t>
  </si>
  <si>
    <t>Предоставление мер социальной поддержки отдельным категориям граждан</t>
  </si>
  <si>
    <t>300</t>
  </si>
  <si>
    <t>75 0 7214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</si>
  <si>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</si>
  <si>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</si>
  <si>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</si>
  <si>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</si>
  <si>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</si>
  <si>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</si>
  <si>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Текущее содержание и текущий ремонт гидротехнических сооружений в рамках реализации программы по развитию жилищно-коммунального хозяйства</t>
  </si>
  <si>
    <t>74 0 7032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</si>
  <si>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</si>
  <si>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</si>
  <si>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</si>
  <si>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</si>
  <si>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 xml:space="preserve">Физическая культура </t>
  </si>
  <si>
    <t>Социальная поддержка отдельных категорий граждан по обеспечению жильем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</si>
  <si>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</si>
  <si>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</si>
  <si>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</si>
  <si>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</si>
  <si>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</si>
  <si>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</si>
  <si>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</si>
  <si>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</si>
  <si>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</si>
  <si>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</si>
  <si>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</si>
  <si>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</si>
  <si>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</si>
  <si>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</si>
  <si>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</si>
  <si>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82 0 00 00000</t>
  </si>
  <si>
    <t>82 0 01 00000</t>
  </si>
  <si>
    <t xml:space="preserve">82 0 01 70300 </t>
  </si>
  <si>
    <t>82 0 01 70300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</si>
  <si>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</si>
  <si>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99 0 00 00000</t>
  </si>
  <si>
    <t>99 0 00 19120</t>
  </si>
  <si>
    <t>Мероприятие "Обеспечение деятельности подведомственных учреждений в части регулирования земельных отношений"</t>
  </si>
  <si>
    <t>Мероприятие "Обеспечение деятельности подведомственных учреждений в части управления муниципальным имуществом"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</si>
  <si>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</si>
  <si>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</si>
  <si>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</si>
  <si>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</si>
  <si>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</si>
  <si>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</si>
  <si>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</si>
  <si>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</si>
  <si>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</si>
  <si>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</si>
  <si>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</si>
  <si>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</si>
  <si>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</si>
  <si>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</si>
  <si>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</si>
  <si>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</si>
  <si>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</si>
  <si>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</si>
  <si>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</si>
  <si>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</si>
  <si>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</si>
  <si>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</si>
  <si>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</si>
  <si>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</si>
  <si>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</si>
  <si>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</si>
  <si>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</si>
  <si>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</si>
  <si>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</si>
  <si>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</si>
  <si>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</si>
  <si>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</si>
  <si>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</si>
  <si>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</si>
  <si>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</si>
  <si>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</si>
  <si>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</si>
  <si>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</si>
  <si>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</si>
  <si>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</si>
  <si>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</si>
  <si>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</si>
  <si>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</si>
  <si>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</si>
  <si>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</si>
  <si>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</si>
  <si>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</si>
  <si>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73 0 09 00000</t>
  </si>
  <si>
    <t>73 0 09 70300</t>
  </si>
  <si>
    <t>73 0 13 00000</t>
  </si>
  <si>
    <t>73 0 13 70300</t>
  </si>
  <si>
    <t>Муниципальная программа "Основные направления развития спорта, социальной и молодежной политики города Ишима на 2016-2018 г."</t>
  </si>
  <si>
    <t>74 0 00 00000</t>
  </si>
  <si>
    <t>74 0 09 00000</t>
  </si>
  <si>
    <t>74 0 09 19320</t>
  </si>
  <si>
    <t>620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</si>
  <si>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</si>
  <si>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</si>
  <si>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</si>
  <si>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</si>
  <si>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</si>
  <si>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</si>
  <si>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</si>
  <si>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</si>
  <si>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</si>
  <si>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</si>
  <si>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</si>
  <si>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</si>
  <si>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</si>
  <si>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</si>
  <si>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</si>
  <si>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74 0 04 00000</t>
  </si>
  <si>
    <t>73 0 00 00000</t>
  </si>
  <si>
    <t>Мероприятие "Оказание услуг в сфере молодежной политики"</t>
  </si>
  <si>
    <t>74 0 04 70300</t>
  </si>
  <si>
    <t>73 0 03 00000</t>
  </si>
  <si>
    <t>73 0 03 19370</t>
  </si>
  <si>
    <t>Иные закупки товаров, работ и услуг для обеспечения государственных (муниципальных)нужд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</si>
  <si>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</si>
  <si>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</si>
  <si>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</si>
  <si>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</si>
  <si>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</si>
  <si>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</si>
  <si>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</si>
  <si>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</si>
  <si>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</si>
  <si>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</si>
  <si>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</si>
  <si>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</si>
  <si>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</si>
  <si>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</si>
  <si>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</si>
  <si>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</si>
  <si>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</si>
  <si>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</si>
  <si>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</si>
  <si>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</si>
  <si>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</si>
  <si>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</si>
  <si>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</si>
  <si>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</si>
  <si>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</si>
  <si>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</si>
  <si>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</si>
  <si>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</si>
  <si>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 xml:space="preserve">77 0 05 00000 </t>
  </si>
  <si>
    <t>77 0 05 71910</t>
  </si>
  <si>
    <t>73 0 06 00000</t>
  </si>
  <si>
    <t>73 0 06 19280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</si>
  <si>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</si>
  <si>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</si>
  <si>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</si>
  <si>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</si>
  <si>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</si>
  <si>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 xml:space="preserve"> Иные закупки  товаров, работ и услуг для обеспечения государственных (муниципальных) нужд</t>
  </si>
  <si>
    <t>72 0 06 00000</t>
  </si>
  <si>
    <t>72 0 06 70460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</si>
  <si>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</si>
  <si>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</si>
  <si>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</si>
  <si>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</si>
  <si>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</si>
  <si>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</si>
  <si>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</si>
  <si>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</si>
  <si>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</si>
  <si>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</si>
  <si>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</si>
  <si>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</si>
  <si>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</si>
  <si>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</si>
  <si>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</si>
  <si>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</si>
  <si>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</si>
  <si>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</si>
  <si>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</si>
  <si>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</si>
  <si>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</si>
  <si>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</si>
  <si>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</si>
  <si>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</si>
  <si>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Мероприятие"Организация благоустройства территории , обустройство мест массового отдыха населения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</si>
  <si>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</si>
  <si>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</si>
  <si>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</si>
  <si>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</si>
  <si>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</si>
  <si>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</si>
  <si>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</si>
  <si>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</si>
  <si>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</si>
  <si>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</si>
  <si>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</si>
  <si>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</si>
  <si>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</si>
  <si>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</si>
  <si>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</si>
  <si>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</si>
  <si>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</si>
  <si>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</si>
  <si>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</si>
  <si>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</si>
  <si>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</si>
  <si>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</si>
  <si>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</si>
  <si>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</si>
  <si>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</si>
  <si>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</si>
  <si>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</si>
  <si>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</si>
  <si>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</si>
  <si>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</si>
  <si>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79 0 16 00000</t>
  </si>
  <si>
    <t>79 0 43 00000</t>
  </si>
  <si>
    <t>79 0 43 73020</t>
  </si>
  <si>
    <t>71 0  06 71920</t>
  </si>
  <si>
    <r>
      <t xml:space="preserve">79 0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</si>
  <si>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</si>
  <si>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</si>
  <si>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</si>
  <si>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</si>
  <si>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</si>
  <si>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</si>
  <si>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</si>
  <si>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</si>
  <si>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 xml:space="preserve">Мероприятие: Регулирование тарифов на перевозку пассажиров и багажа автомобильным транспортом в городском  сообщении" </t>
  </si>
  <si>
    <t>Мероприятие:" Транспортные услуги и организация транспортного обслуживания"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</si>
  <si>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</si>
  <si>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</si>
  <si>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</si>
  <si>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</si>
  <si>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</si>
  <si>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</si>
  <si>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</si>
  <si>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 "Ведение информационной системы обеспечения градостроительной деятельности"</t>
  </si>
  <si>
    <t xml:space="preserve">Мероприятие "Социальная поддержка отдельных категорий граждан в отношении газификации жилых помещений" </t>
  </si>
  <si>
    <t>Мероприятие"Организация использования, охраны, защиты городских лесов "</t>
  </si>
  <si>
    <t>Мероприятие" Капитальный ремонт и ремонт автомобильных дорог общего пользования местного значения"</t>
  </si>
  <si>
    <t>Мероприятие "Содержание и отлов безнадзорных животных"</t>
  </si>
  <si>
    <t xml:space="preserve">Мероприятие "Социальная поддержка отдельных категорий граждан в отношении проезда на транспорте" </t>
  </si>
  <si>
    <t>99</t>
  </si>
  <si>
    <t>УСЛОВНО УТВЕРЖДЕННЫЕ РАСХОДЫ</t>
  </si>
  <si>
    <t>Условно утвержденные расходы</t>
  </si>
  <si>
    <t>72 0 03 96160</t>
  </si>
  <si>
    <t>72 0 16 13380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</si>
  <si>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</si>
  <si>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</si>
  <si>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</si>
  <si>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</si>
  <si>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</si>
  <si>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</si>
  <si>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 xml:space="preserve">видов расходов классификации расходов бюджета города </t>
  </si>
  <si>
    <t xml:space="preserve"> (тыс. руб.)</t>
  </si>
  <si>
    <t>72 0 15  73710</t>
  </si>
  <si>
    <t>Мероприятие "Организация социального обслуживания"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</si>
  <si>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</si>
  <si>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</si>
  <si>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</si>
  <si>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</si>
  <si>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>99 0 00 99990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</si>
  <si>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</si>
  <si>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</si>
  <si>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</si>
  <si>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</si>
  <si>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 xml:space="preserve"> </t>
  </si>
  <si>
    <t>73 0 17 19400</t>
  </si>
  <si>
    <t>Плановый период</t>
  </si>
  <si>
    <t>Дополнительное образование детей</t>
  </si>
  <si>
    <t>Молодёжная политика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</si>
  <si>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</si>
  <si>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</si>
  <si>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Другие вопросы в области социальной политики</t>
  </si>
  <si>
    <t>79 0 16 19050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</si>
  <si>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</si>
  <si>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 xml:space="preserve">Уплата налогов, сборов и иных  платежей </t>
  </si>
  <si>
    <t>Уплата налогов, сборов и иных  платежей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</si>
  <si>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</si>
  <si>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</si>
  <si>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</si>
  <si>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на плановый период 2019 и 2020 годов</t>
  </si>
  <si>
    <t xml:space="preserve">Обеспечение деятельности органов местного самоуправления </t>
  </si>
  <si>
    <t xml:space="preserve">Формирование торгового реестра Тюменской области </t>
  </si>
  <si>
    <t xml:space="preserve">Обеспечение первичных мер пожарной безопасности </t>
  </si>
  <si>
    <t>76 0 03 00000</t>
  </si>
  <si>
    <t>76 0 03 73010</t>
  </si>
  <si>
    <r>
      <t xml:space="preserve">76 0 </t>
    </r>
    <r>
      <rPr>
        <sz val="10"/>
        <rFont val="Arial Cyr"/>
        <family val="0"/>
      </rPr>
      <t>03 73010</t>
    </r>
  </si>
  <si>
    <t xml:space="preserve">Создание и организация деятельности комиссий по делам несовершеннолетних и защите их прав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</si>
  <si>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</si>
  <si>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</si>
  <si>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</si>
  <si>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</si>
  <si>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</si>
  <si>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</si>
  <si>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</si>
  <si>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</si>
  <si>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</si>
  <si>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</si>
  <si>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</si>
  <si>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</si>
  <si>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Муниципальная программа "Основные направления развития культурной деятельности в городе Ишиме"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</si>
  <si>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</si>
  <si>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Муниципальная программа "Основные направления развития системы образования города Ишима"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</si>
  <si>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</si>
  <si>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</si>
  <si>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</si>
  <si>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</si>
  <si>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</si>
  <si>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</si>
  <si>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</si>
  <si>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</si>
  <si>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</si>
  <si>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Создание условий для деятельности добровольных формирований населения по охране общественного порядка </t>
  </si>
  <si>
    <t>Мероприятие "Обеспечение безопасности людей на водных объектах"</t>
  </si>
  <si>
    <t>76 0 02 00000</t>
  </si>
  <si>
    <t>76 0 02 70300</t>
  </si>
  <si>
    <t>мероприятия по повышению  безопасности  дорожного движения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</si>
  <si>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</si>
  <si>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</si>
  <si>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</si>
  <si>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</si>
  <si>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72 0 25  73720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</si>
  <si>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</si>
  <si>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</si>
  <si>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</si>
  <si>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</si>
  <si>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</si>
  <si>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</si>
  <si>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</si>
  <si>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</si>
  <si>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</si>
  <si>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</si>
  <si>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Сбор, вывоз, утилизация и переработка бытовых и промышленных отходов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</si>
  <si>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</si>
  <si>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</si>
  <si>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</si>
  <si>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</si>
  <si>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</si>
  <si>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</si>
  <si>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</si>
  <si>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</si>
  <si>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</si>
  <si>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Государственная регистрация актов гражданского состояния</t>
  </si>
  <si>
    <t>99 0 00 19430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</si>
  <si>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</si>
  <si>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</si>
  <si>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99 0 00 70020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</si>
  <si>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</si>
  <si>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Возмещение расходов перевозчику, связанных с регулированием тарифов в городском сообщении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</si>
  <si>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</si>
  <si>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</si>
  <si>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содержание мест захоронения"</t>
  </si>
  <si>
    <t>Специальные расходы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</si>
  <si>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</si>
  <si>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</si>
  <si>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</si>
  <si>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</si>
  <si>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</si>
  <si>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</si>
  <si>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</si>
  <si>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</si>
  <si>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</si>
  <si>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</si>
  <si>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</si>
  <si>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Расходы связанные с присвоением спортивных разрядов, квалификационных категорий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</si>
  <si>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</si>
  <si>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</si>
  <si>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работ по проведению капитального  ремонта  муниципального  жилищного фонда "</t>
  </si>
  <si>
    <t>Мероприятие "Уплата  органами  местного самоуправления взносов на капитальный ремонт  многоквартирных домов, как собственниками помещений "</t>
  </si>
  <si>
    <t>Мероприятие "Организация сбора, вывоза, утилизации и переработки коммунальных отходов"</t>
  </si>
  <si>
    <t>Мероприятие "Освещение улично- дорожной сети"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</si>
  <si>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</si>
  <si>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Реализация государственных функций связанных с общегосударственным управлением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</si>
  <si>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 повышению заработной платы медицинским работникам"</t>
    </r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</si>
  <si>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</si>
  <si>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</si>
  <si>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Капитальные вложения в объекты государственной (муниципальной) собственности</t>
  </si>
  <si>
    <t>Бюджетные инвестиции</t>
  </si>
  <si>
    <t>72 0 29 29620</t>
  </si>
  <si>
    <t>72 0 29 00000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</si>
  <si>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</si>
  <si>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</si>
  <si>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 товаров, работ и услуг для обеспечения государственных (муниципальных) нужд</t>
  </si>
  <si>
    <t>83 0 00 00000</t>
  </si>
  <si>
    <t>83 0 02 00000</t>
  </si>
  <si>
    <t>83 0 02 15000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</si>
  <si>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</si>
  <si>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</si>
  <si>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Программа "Формирование совремнной городской среды"</t>
  </si>
  <si>
    <t>Мероприятие "Благоустройство дворовых территорий многоквартирных домов"</t>
  </si>
  <si>
    <t>Обеспечение повышения комфортности проживания граждан на территории муниципального образования</t>
  </si>
  <si>
    <t>83 0 04 00000</t>
  </si>
  <si>
    <t xml:space="preserve"> 83 04 19510</t>
  </si>
  <si>
    <t xml:space="preserve"> 83 0 04 19510</t>
  </si>
  <si>
    <t>Мероприятие "Строительство наружных сетей водоотведения и водоснабжения"</t>
  </si>
  <si>
    <t>Мероприятие по строительству и реконструкции объектов</t>
  </si>
  <si>
    <t>72 0 31 00000</t>
  </si>
  <si>
    <t>72 0 31 25220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</si>
  <si>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</si>
  <si>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</si>
  <si>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</si>
  <si>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</si>
  <si>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Муниципальная программа "Формирование современной городской среды"</t>
  </si>
  <si>
    <t>Мероприятие "Услуги по реализации мер социальной поддержки на оплату проезда  на автомобильном транспорте"</t>
  </si>
  <si>
    <t>Обеспечение равной доступности услуг общественного транспорта для отдельных категорий граждан</t>
  </si>
  <si>
    <t>71 0 10 00000</t>
  </si>
  <si>
    <t xml:space="preserve">71 0 10 75350 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</si>
  <si>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</si>
  <si>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</si>
  <si>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73 0 20 00000</t>
  </si>
  <si>
    <t>73 0 20 19600</t>
  </si>
  <si>
    <t>Муниципальная программа "Основные направления  развития транспортных услуг в  городе Ишиме"</t>
  </si>
  <si>
    <t>Мероприятие "Возмещение расходов на оплату проезда на городском общественном транспорте неработающих пенсионеров по старости"</t>
  </si>
  <si>
    <t>Муниципальная программа "Основные направления   развития жилищно- коммунального хозяйства"</t>
  </si>
  <si>
    <t>Мероприятие "Обеспечение предоставления гражданам субсидий на оплату жилого помещения и коммунальных услуг"</t>
  </si>
  <si>
    <t xml:space="preserve">Мероприятие "Предоставление гражданам  субсидий на оплату жилого помещения и коммунальных услуг" </t>
  </si>
  <si>
    <t>Приложение 13</t>
  </si>
  <si>
    <t>Решение вопросов местного значения</t>
  </si>
  <si>
    <t>76 0 01 19990</t>
  </si>
  <si>
    <t>от 20.12.2018 № 226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</si>
</sst>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 horizontal="right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49" fontId="0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left" vertical="top" wrapText="1"/>
    </xf>
    <xf numFmtId="0" fontId="0" fillId="32" borderId="11" xfId="0" applyFont="1" applyFill="1" applyBorder="1" applyAlignment="1">
      <alignment horizontal="left" vertical="top" wrapText="1"/>
    </xf>
    <xf numFmtId="49" fontId="0" fillId="32" borderId="11" xfId="0" applyNumberFormat="1" applyFont="1" applyFill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vertical="top" wrapText="1"/>
    </xf>
    <xf numFmtId="49" fontId="0" fillId="32" borderId="11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 wrapText="1"/>
    </xf>
    <xf numFmtId="0" fontId="8" fillId="32" borderId="11" xfId="0" applyFont="1" applyFill="1" applyBorder="1" applyAlignment="1">
      <alignment vertical="top"/>
    </xf>
    <xf numFmtId="49" fontId="7" fillId="32" borderId="11" xfId="0" applyNumberFormat="1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vertical="top" wrapText="1"/>
    </xf>
    <xf numFmtId="0" fontId="0" fillId="32" borderId="11" xfId="0" applyFont="1" applyFill="1" applyBorder="1" applyAlignment="1">
      <alignment horizontal="right"/>
    </xf>
    <xf numFmtId="0" fontId="0" fillId="32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vertical="top"/>
    </xf>
    <xf numFmtId="0" fontId="6" fillId="32" borderId="11" xfId="0" applyNumberFormat="1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justify" vertical="top"/>
    </xf>
    <xf numFmtId="0" fontId="6" fillId="32" borderId="11" xfId="0" applyFont="1" applyFill="1" applyBorder="1" applyAlignment="1">
      <alignment horizontal="justify" vertical="top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vertical="top" wrapText="1"/>
    </xf>
    <xf numFmtId="0" fontId="10" fillId="32" borderId="11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1" fontId="0" fillId="32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/>
    </xf>
    <xf numFmtId="49" fontId="0" fillId="32" borderId="12" xfId="0" applyNumberFormat="1" applyFont="1" applyFill="1" applyBorder="1" applyAlignment="1" applyProtection="1">
      <alignment horizontal="center" wrapText="1"/>
      <protection/>
    </xf>
    <xf numFmtId="49" fontId="0" fillId="32" borderId="13" xfId="0" applyNumberFormat="1" applyFont="1" applyFill="1" applyBorder="1" applyAlignment="1" applyProtection="1">
      <alignment horizontal="center" wrapText="1"/>
      <protection/>
    </xf>
    <xf numFmtId="49" fontId="0" fillId="32" borderId="13" xfId="0" applyNumberFormat="1" applyFont="1" applyFill="1" applyBorder="1" applyAlignment="1" applyProtection="1">
      <alignment horizontal="left" vertical="center" wrapText="1"/>
      <protection/>
    </xf>
    <xf numFmtId="49" fontId="0" fillId="32" borderId="11" xfId="0" applyNumberFormat="1" applyFont="1" applyFill="1" applyBorder="1" applyAlignment="1" applyProtection="1">
      <alignment horizontal="left" vertical="top" wrapText="1"/>
      <protection/>
    </xf>
    <xf numFmtId="0" fontId="6" fillId="32" borderId="11" xfId="0" applyFont="1" applyFill="1" applyBorder="1" applyAlignment="1">
      <alignment horizontal="center" wrapText="1"/>
    </xf>
    <xf numFmtId="0" fontId="0" fillId="32" borderId="0" xfId="0" applyFont="1" applyFill="1" applyAlignment="1">
      <alignment vertical="top"/>
    </xf>
    <xf numFmtId="181" fontId="0" fillId="32" borderId="13" xfId="0" applyNumberFormat="1" applyFont="1" applyFill="1" applyBorder="1" applyAlignment="1" applyProtection="1">
      <alignment horizontal="left" vertical="top" wrapText="1"/>
      <protection/>
    </xf>
    <xf numFmtId="0" fontId="6" fillId="32" borderId="11" xfId="0" applyNumberFormat="1" applyFont="1" applyFill="1" applyBorder="1" applyAlignment="1">
      <alignment horizontal="right"/>
    </xf>
    <xf numFmtId="49" fontId="0" fillId="32" borderId="11" xfId="0" applyNumberFormat="1" applyFont="1" applyFill="1" applyBorder="1" applyAlignment="1">
      <alignment/>
    </xf>
    <xf numFmtId="0" fontId="0" fillId="32" borderId="11" xfId="0" applyNumberFormat="1" applyFont="1" applyFill="1" applyBorder="1" applyAlignment="1">
      <alignment horizontal="right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 wrapText="1"/>
    </xf>
    <xf numFmtId="49" fontId="8" fillId="32" borderId="11" xfId="0" applyNumberFormat="1" applyFont="1" applyFill="1" applyBorder="1" applyAlignment="1" applyProtection="1">
      <alignment horizontal="left" vertical="top" wrapText="1"/>
      <protection/>
    </xf>
    <xf numFmtId="0" fontId="1" fillId="32" borderId="11" xfId="0" applyFont="1" applyFill="1" applyBorder="1" applyAlignment="1">
      <alignment vertical="top" wrapText="1"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49" fontId="8" fillId="32" borderId="13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0" fontId="6" fillId="32" borderId="16" xfId="0" applyFont="1" applyFill="1" applyBorder="1" applyAlignment="1">
      <alignment horizontal="center"/>
    </xf>
    <xf numFmtId="49" fontId="8" fillId="32" borderId="0" xfId="0" applyNumberFormat="1" applyFont="1" applyFill="1" applyBorder="1" applyAlignment="1" applyProtection="1">
      <alignment horizontal="left" vertical="top" wrapText="1"/>
      <protection/>
    </xf>
    <xf numFmtId="49" fontId="7" fillId="32" borderId="15" xfId="0" applyNumberFormat="1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vertical="top"/>
    </xf>
    <xf numFmtId="0" fontId="6" fillId="32" borderId="14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 wrapText="1"/>
    </xf>
    <xf numFmtId="0" fontId="0" fillId="32" borderId="11" xfId="0" applyNumberFormat="1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left" vertical="top" wrapText="1"/>
    </xf>
    <xf numFmtId="49" fontId="6" fillId="32" borderId="18" xfId="0" applyNumberFormat="1" applyFont="1" applyFill="1" applyBorder="1" applyAlignment="1">
      <alignment horizontal="left" vertical="top" wrapText="1"/>
    </xf>
    <xf numFmtId="1" fontId="6" fillId="32" borderId="11" xfId="0" applyNumberFormat="1" applyFont="1" applyFill="1" applyBorder="1" applyAlignment="1">
      <alignment/>
    </xf>
    <xf numFmtId="0" fontId="6" fillId="32" borderId="18" xfId="0" applyFont="1" applyFill="1" applyBorder="1" applyAlignment="1">
      <alignment vertical="top" wrapText="1"/>
    </xf>
    <xf numFmtId="49" fontId="0" fillId="32" borderId="18" xfId="0" applyNumberFormat="1" applyFont="1" applyFill="1" applyBorder="1" applyAlignment="1">
      <alignment horizontal="center" wrapText="1"/>
    </xf>
    <xf numFmtId="49" fontId="6" fillId="32" borderId="18" xfId="0" applyNumberFormat="1" applyFont="1" applyFill="1" applyBorder="1" applyAlignment="1">
      <alignment horizontal="center" wrapText="1"/>
    </xf>
    <xf numFmtId="49" fontId="6" fillId="32" borderId="18" xfId="0" applyNumberFormat="1" applyFont="1" applyFill="1" applyBorder="1" applyAlignment="1">
      <alignment horizontal="center"/>
    </xf>
    <xf numFmtId="0" fontId="7" fillId="32" borderId="18" xfId="0" applyFont="1" applyFill="1" applyBorder="1" applyAlignment="1">
      <alignment vertical="top" wrapText="1"/>
    </xf>
    <xf numFmtId="0" fontId="6" fillId="32" borderId="0" xfId="0" applyFont="1" applyFill="1" applyAlignment="1">
      <alignment horizontal="left" vertical="top" wrapText="1"/>
    </xf>
    <xf numFmtId="2" fontId="0" fillId="32" borderId="11" xfId="0" applyNumberFormat="1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vertical="top"/>
    </xf>
    <xf numFmtId="1" fontId="2" fillId="32" borderId="11" xfId="0" applyNumberFormat="1" applyFont="1" applyFill="1" applyBorder="1" applyAlignment="1">
      <alignment/>
    </xf>
    <xf numFmtId="49" fontId="0" fillId="32" borderId="11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0" fontId="48" fillId="32" borderId="0" xfId="0" applyFont="1" applyFill="1" applyAlignment="1">
      <alignment/>
    </xf>
    <xf numFmtId="0" fontId="6" fillId="32" borderId="11" xfId="0" applyFont="1" applyFill="1" applyBorder="1" applyAlignment="1">
      <alignment/>
    </xf>
    <xf numFmtId="0" fontId="0" fillId="32" borderId="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2"/>
  <sheetViews>
    <sheetView tabSelected="1" zoomScaleSheetLayoutView="100" workbookViewId="0" topLeftCell="A1">
      <selection activeCell="G5" sqref="G5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bestFit="1" customWidth="1"/>
    <col min="4" max="4" width="3.875" style="1" customWidth="1"/>
    <col min="5" max="5" width="14.00390625" style="1" bestFit="1" customWidth="1"/>
    <col min="6" max="6" width="5.125" style="2" customWidth="1"/>
    <col min="7" max="7" width="13.00390625" style="1" customWidth="1"/>
    <col min="8" max="8" width="3.75390625" style="1" hidden="1" customWidth="1"/>
    <col min="9" max="9" width="0.6171875" style="1" hidden="1" customWidth="1"/>
    <col min="10" max="24" width="0" style="1" hidden="1" customWidth="1"/>
    <col min="25" max="25" width="10.875" style="1" customWidth="1"/>
    <col min="26" max="16384" width="9.125" style="1" customWidth="1"/>
  </cols>
  <sheetData>
    <row r="1" spans="7:25" ht="12.75">
      <c r="G1" s="96" t="s">
        <v>506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7:25" ht="12.75">
      <c r="G2" s="96" t="s">
        <v>43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7:25" ht="12.75">
      <c r="G3" s="96" t="s">
        <v>44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7:25" ht="12.75">
      <c r="G4" s="96" t="s">
        <v>509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5:7" ht="12.75">
      <c r="E5" s="3"/>
      <c r="G5" s="3"/>
    </row>
    <row r="6" ht="12.75">
      <c r="G6" s="4"/>
    </row>
    <row r="8" spans="1:25" ht="15" customHeight="1">
      <c r="A8" s="106" t="s">
        <v>338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15" customHeight="1">
      <c r="A9" s="106" t="s">
        <v>339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</row>
    <row r="10" spans="1:25" ht="15" customHeight="1">
      <c r="A10" s="106" t="s">
        <v>340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</row>
    <row r="11" spans="1:25" ht="15" customHeight="1">
      <c r="A11" s="106" t="s">
        <v>341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</row>
    <row r="12" spans="1:25" ht="15" customHeight="1">
      <c r="A12" s="106" t="s">
        <v>342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</row>
    <row r="13" spans="1:25" ht="15" customHeight="1">
      <c r="A13" s="106" t="s">
        <v>370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</row>
    <row r="14" spans="1:7" s="6" customFormat="1" ht="15">
      <c r="A14" s="5"/>
      <c r="B14" s="5"/>
      <c r="C14" s="5"/>
      <c r="D14" s="5"/>
      <c r="E14" s="5"/>
      <c r="F14" s="5"/>
      <c r="G14" s="5"/>
    </row>
    <row r="15" spans="6:25" s="6" customFormat="1" ht="15">
      <c r="F15" s="7"/>
      <c r="Y15" s="8" t="s">
        <v>343</v>
      </c>
    </row>
    <row r="16" spans="1:25" ht="18" customHeight="1">
      <c r="A16" s="104" t="s">
        <v>9</v>
      </c>
      <c r="B16" s="101" t="s">
        <v>65</v>
      </c>
      <c r="C16" s="103" t="s">
        <v>5</v>
      </c>
      <c r="D16" s="104" t="s">
        <v>6</v>
      </c>
      <c r="E16" s="104" t="s">
        <v>7</v>
      </c>
      <c r="F16" s="104" t="s">
        <v>8</v>
      </c>
      <c r="G16" s="98" t="s">
        <v>357</v>
      </c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</row>
    <row r="17" spans="1:25" ht="12.75" customHeight="1">
      <c r="A17" s="105"/>
      <c r="B17" s="102"/>
      <c r="C17" s="103"/>
      <c r="D17" s="105"/>
      <c r="E17" s="105"/>
      <c r="F17" s="105"/>
      <c r="G17" s="9">
        <v>2019</v>
      </c>
      <c r="Y17" s="10">
        <v>2020</v>
      </c>
    </row>
    <row r="18" spans="1:25" ht="32.25" customHeight="1">
      <c r="A18" s="11" t="s">
        <v>63</v>
      </c>
      <c r="B18" s="12" t="s">
        <v>4</v>
      </c>
      <c r="C18" s="13"/>
      <c r="D18" s="14"/>
      <c r="E18" s="14"/>
      <c r="F18" s="14"/>
      <c r="G18" s="15">
        <f>G19+G79+G108+G117</f>
        <v>100401</v>
      </c>
      <c r="Y18" s="15">
        <f>Y19+Y79+Y108+Y117</f>
        <v>102525</v>
      </c>
    </row>
    <row r="19" spans="1:25" ht="12.75" customHeight="1">
      <c r="A19" s="16" t="s">
        <v>48</v>
      </c>
      <c r="B19" s="17" t="s">
        <v>4</v>
      </c>
      <c r="C19" s="17" t="s">
        <v>0</v>
      </c>
      <c r="D19" s="17" t="s">
        <v>17</v>
      </c>
      <c r="E19" s="14"/>
      <c r="F19" s="14"/>
      <c r="G19" s="18">
        <f>G25+G51+G56+G20</f>
        <v>80857</v>
      </c>
      <c r="Y19" s="18">
        <f>Y25+Y51+Y56+Y20+Y47</f>
        <v>83214</v>
      </c>
    </row>
    <row r="20" spans="1:25" ht="51">
      <c r="A20" s="19" t="s">
        <v>223</v>
      </c>
      <c r="B20" s="17" t="s">
        <v>4</v>
      </c>
      <c r="C20" s="17" t="s">
        <v>0</v>
      </c>
      <c r="D20" s="17" t="s">
        <v>3</v>
      </c>
      <c r="E20" s="14"/>
      <c r="F20" s="14"/>
      <c r="G20" s="18">
        <f>G21</f>
        <v>2526</v>
      </c>
      <c r="Y20" s="18">
        <f>Y21</f>
        <v>2526</v>
      </c>
    </row>
    <row r="21" spans="1:25" ht="38.25">
      <c r="A21" s="20" t="s">
        <v>225</v>
      </c>
      <c r="B21" s="21" t="s">
        <v>4</v>
      </c>
      <c r="C21" s="21" t="s">
        <v>0</v>
      </c>
      <c r="D21" s="21" t="s">
        <v>3</v>
      </c>
      <c r="E21" s="14" t="s">
        <v>126</v>
      </c>
      <c r="F21" s="14"/>
      <c r="G21" s="18">
        <f>G22</f>
        <v>2526</v>
      </c>
      <c r="Y21" s="18">
        <f>Y22</f>
        <v>2526</v>
      </c>
    </row>
    <row r="22" spans="1:25" ht="63.75">
      <c r="A22" s="22" t="s">
        <v>336</v>
      </c>
      <c r="B22" s="21" t="s">
        <v>4</v>
      </c>
      <c r="C22" s="21" t="s">
        <v>0</v>
      </c>
      <c r="D22" s="21" t="s">
        <v>3</v>
      </c>
      <c r="E22" s="14" t="s">
        <v>213</v>
      </c>
      <c r="F22" s="14"/>
      <c r="G22" s="18">
        <f>G23</f>
        <v>2526</v>
      </c>
      <c r="Y22" s="18">
        <f>Y23</f>
        <v>2526</v>
      </c>
    </row>
    <row r="23" spans="1:25" ht="89.25">
      <c r="A23" s="23" t="s">
        <v>94</v>
      </c>
      <c r="B23" s="21" t="s">
        <v>4</v>
      </c>
      <c r="C23" s="21" t="s">
        <v>0</v>
      </c>
      <c r="D23" s="21" t="s">
        <v>3</v>
      </c>
      <c r="E23" s="14" t="s">
        <v>213</v>
      </c>
      <c r="F23" s="14">
        <v>100</v>
      </c>
      <c r="G23" s="18">
        <f>G24</f>
        <v>2526</v>
      </c>
      <c r="Y23" s="18">
        <f>Y24</f>
        <v>2526</v>
      </c>
    </row>
    <row r="24" spans="1:25" ht="38.25">
      <c r="A24" s="24" t="s">
        <v>209</v>
      </c>
      <c r="B24" s="21" t="s">
        <v>4</v>
      </c>
      <c r="C24" s="21" t="s">
        <v>0</v>
      </c>
      <c r="D24" s="21" t="s">
        <v>3</v>
      </c>
      <c r="E24" s="14" t="s">
        <v>213</v>
      </c>
      <c r="F24" s="14">
        <v>120</v>
      </c>
      <c r="G24" s="18">
        <v>2526</v>
      </c>
      <c r="Y24" s="18">
        <v>2526</v>
      </c>
    </row>
    <row r="25" spans="1:25" ht="76.5">
      <c r="A25" s="19" t="s">
        <v>1</v>
      </c>
      <c r="B25" s="21" t="s">
        <v>4</v>
      </c>
      <c r="C25" s="25" t="s">
        <v>0</v>
      </c>
      <c r="D25" s="25" t="s">
        <v>2</v>
      </c>
      <c r="E25" s="14"/>
      <c r="F25" s="14"/>
      <c r="G25" s="18">
        <f>G26+G31+G39+G44</f>
        <v>61816</v>
      </c>
      <c r="H25" s="18">
        <f aca="true" t="shared" si="0" ref="H25:Y25">H26+H31+H39+H44</f>
        <v>0</v>
      </c>
      <c r="I25" s="18">
        <f t="shared" si="0"/>
        <v>0</v>
      </c>
      <c r="J25" s="18">
        <f t="shared" si="0"/>
        <v>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P25" s="18">
        <f t="shared" si="0"/>
        <v>0</v>
      </c>
      <c r="Q25" s="18">
        <f t="shared" si="0"/>
        <v>0</v>
      </c>
      <c r="R25" s="18">
        <f t="shared" si="0"/>
        <v>0</v>
      </c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  <c r="X25" s="18">
        <f t="shared" si="0"/>
        <v>0</v>
      </c>
      <c r="Y25" s="18">
        <f t="shared" si="0"/>
        <v>61933</v>
      </c>
    </row>
    <row r="26" spans="1:25" ht="30" customHeight="1">
      <c r="A26" s="22" t="s">
        <v>226</v>
      </c>
      <c r="B26" s="21" t="s">
        <v>4</v>
      </c>
      <c r="C26" s="21" t="s">
        <v>0</v>
      </c>
      <c r="D26" s="21" t="s">
        <v>2</v>
      </c>
      <c r="E26" s="14" t="s">
        <v>308</v>
      </c>
      <c r="F26" s="14"/>
      <c r="G26" s="18">
        <f>G27</f>
        <v>130</v>
      </c>
      <c r="Y26" s="18">
        <f>Y27</f>
        <v>130</v>
      </c>
    </row>
    <row r="27" spans="1:25" ht="42" customHeight="1">
      <c r="A27" s="22" t="s">
        <v>227</v>
      </c>
      <c r="B27" s="21" t="s">
        <v>4</v>
      </c>
      <c r="C27" s="21" t="s">
        <v>0</v>
      </c>
      <c r="D27" s="21" t="s">
        <v>2</v>
      </c>
      <c r="E27" s="14" t="s">
        <v>309</v>
      </c>
      <c r="F27" s="14"/>
      <c r="G27" s="18">
        <f>G28</f>
        <v>130</v>
      </c>
      <c r="Y27" s="18">
        <f>Y28</f>
        <v>130</v>
      </c>
    </row>
    <row r="28" spans="1:25" ht="25.5">
      <c r="A28" s="22" t="s">
        <v>371</v>
      </c>
      <c r="B28" s="21" t="s">
        <v>4</v>
      </c>
      <c r="C28" s="21" t="s">
        <v>0</v>
      </c>
      <c r="D28" s="21" t="s">
        <v>2</v>
      </c>
      <c r="E28" s="14" t="s">
        <v>310</v>
      </c>
      <c r="F28" s="14"/>
      <c r="G28" s="18">
        <f>G29</f>
        <v>130</v>
      </c>
      <c r="Y28" s="18">
        <f>Y29</f>
        <v>130</v>
      </c>
    </row>
    <row r="29" spans="1:25" ht="38.25">
      <c r="A29" s="23" t="s">
        <v>347</v>
      </c>
      <c r="B29" s="21" t="s">
        <v>4</v>
      </c>
      <c r="C29" s="21" t="s">
        <v>0</v>
      </c>
      <c r="D29" s="21" t="s">
        <v>2</v>
      </c>
      <c r="E29" s="14" t="s">
        <v>212</v>
      </c>
      <c r="F29" s="14">
        <v>200</v>
      </c>
      <c r="G29" s="18">
        <f>G30</f>
        <v>130</v>
      </c>
      <c r="Y29" s="18">
        <f>Y30</f>
        <v>130</v>
      </c>
    </row>
    <row r="30" spans="1:25" ht="38.25">
      <c r="A30" s="23" t="s">
        <v>348</v>
      </c>
      <c r="B30" s="21" t="s">
        <v>4</v>
      </c>
      <c r="C30" s="21" t="s">
        <v>0</v>
      </c>
      <c r="D30" s="21" t="s">
        <v>2</v>
      </c>
      <c r="E30" s="14" t="s">
        <v>212</v>
      </c>
      <c r="F30" s="14">
        <v>240</v>
      </c>
      <c r="G30" s="18">
        <v>130</v>
      </c>
      <c r="Y30" s="18">
        <v>130</v>
      </c>
    </row>
    <row r="31" spans="1:25" ht="38.25">
      <c r="A31" s="20" t="s">
        <v>225</v>
      </c>
      <c r="B31" s="21" t="s">
        <v>4</v>
      </c>
      <c r="C31" s="21" t="s">
        <v>0</v>
      </c>
      <c r="D31" s="21" t="s">
        <v>2</v>
      </c>
      <c r="E31" s="14" t="s">
        <v>126</v>
      </c>
      <c r="F31" s="14"/>
      <c r="G31" s="18">
        <f>G32</f>
        <v>60842</v>
      </c>
      <c r="H31" s="18">
        <f aca="true" t="shared" si="1" ref="H31:Y31">H32</f>
        <v>0</v>
      </c>
      <c r="I31" s="18">
        <f t="shared" si="1"/>
        <v>0</v>
      </c>
      <c r="J31" s="18">
        <f t="shared" si="1"/>
        <v>0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0</v>
      </c>
      <c r="O31" s="18">
        <f t="shared" si="1"/>
        <v>0</v>
      </c>
      <c r="P31" s="18">
        <f t="shared" si="1"/>
        <v>0</v>
      </c>
      <c r="Q31" s="18">
        <f t="shared" si="1"/>
        <v>0</v>
      </c>
      <c r="R31" s="18">
        <f t="shared" si="1"/>
        <v>0</v>
      </c>
      <c r="S31" s="18">
        <f t="shared" si="1"/>
        <v>0</v>
      </c>
      <c r="T31" s="18">
        <f t="shared" si="1"/>
        <v>0</v>
      </c>
      <c r="U31" s="18">
        <f t="shared" si="1"/>
        <v>0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60958</v>
      </c>
    </row>
    <row r="32" spans="1:25" ht="25.5">
      <c r="A32" s="26" t="s">
        <v>66</v>
      </c>
      <c r="B32" s="21" t="s">
        <v>4</v>
      </c>
      <c r="C32" s="21" t="s">
        <v>0</v>
      </c>
      <c r="D32" s="21" t="s">
        <v>2</v>
      </c>
      <c r="E32" s="21" t="s">
        <v>114</v>
      </c>
      <c r="F32" s="14"/>
      <c r="G32" s="18">
        <f>G33+G35+G37</f>
        <v>60842</v>
      </c>
      <c r="Y32" s="18">
        <f>Y33+Y35+Y37</f>
        <v>60958</v>
      </c>
    </row>
    <row r="33" spans="1:25" ht="89.25">
      <c r="A33" s="23" t="s">
        <v>94</v>
      </c>
      <c r="B33" s="21" t="s">
        <v>4</v>
      </c>
      <c r="C33" s="21" t="s">
        <v>0</v>
      </c>
      <c r="D33" s="21" t="s">
        <v>2</v>
      </c>
      <c r="E33" s="21" t="s">
        <v>114</v>
      </c>
      <c r="F33" s="14">
        <v>100</v>
      </c>
      <c r="G33" s="18">
        <f>G34</f>
        <v>49810</v>
      </c>
      <c r="H33" s="18">
        <f aca="true" t="shared" si="2" ref="H33:Y33">H34</f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  <c r="N33" s="18">
        <f t="shared" si="2"/>
        <v>0</v>
      </c>
      <c r="O33" s="18">
        <f t="shared" si="2"/>
        <v>0</v>
      </c>
      <c r="P33" s="18">
        <f t="shared" si="2"/>
        <v>0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18">
        <f t="shared" si="2"/>
        <v>0</v>
      </c>
      <c r="U33" s="18">
        <f t="shared" si="2"/>
        <v>0</v>
      </c>
      <c r="V33" s="18">
        <f t="shared" si="2"/>
        <v>0</v>
      </c>
      <c r="W33" s="18">
        <f t="shared" si="2"/>
        <v>0</v>
      </c>
      <c r="X33" s="18">
        <f t="shared" si="2"/>
        <v>0</v>
      </c>
      <c r="Y33" s="18">
        <f t="shared" si="2"/>
        <v>49810</v>
      </c>
    </row>
    <row r="34" spans="1:25" ht="38.25">
      <c r="A34" s="24" t="s">
        <v>209</v>
      </c>
      <c r="B34" s="21" t="s">
        <v>4</v>
      </c>
      <c r="C34" s="21" t="s">
        <v>0</v>
      </c>
      <c r="D34" s="21" t="s">
        <v>2</v>
      </c>
      <c r="E34" s="21" t="s">
        <v>114</v>
      </c>
      <c r="F34" s="14">
        <v>120</v>
      </c>
      <c r="G34" s="18">
        <v>49810</v>
      </c>
      <c r="Y34" s="18">
        <v>49810</v>
      </c>
    </row>
    <row r="35" spans="1:25" ht="38.25">
      <c r="A35" s="23" t="s">
        <v>347</v>
      </c>
      <c r="B35" s="21" t="s">
        <v>4</v>
      </c>
      <c r="C35" s="21" t="s">
        <v>0</v>
      </c>
      <c r="D35" s="21" t="s">
        <v>2</v>
      </c>
      <c r="E35" s="21" t="s">
        <v>114</v>
      </c>
      <c r="F35" s="14">
        <v>200</v>
      </c>
      <c r="G35" s="18">
        <f>G36</f>
        <v>11007</v>
      </c>
      <c r="H35" s="18">
        <f aca="true" t="shared" si="3" ref="H35:Y35">H36</f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0</v>
      </c>
      <c r="P35" s="18">
        <f t="shared" si="3"/>
        <v>0</v>
      </c>
      <c r="Q35" s="18">
        <f t="shared" si="3"/>
        <v>0</v>
      </c>
      <c r="R35" s="18">
        <f t="shared" si="3"/>
        <v>0</v>
      </c>
      <c r="S35" s="18">
        <f t="shared" si="3"/>
        <v>0</v>
      </c>
      <c r="T35" s="18">
        <f t="shared" si="3"/>
        <v>0</v>
      </c>
      <c r="U35" s="18">
        <f t="shared" si="3"/>
        <v>0</v>
      </c>
      <c r="V35" s="18">
        <f t="shared" si="3"/>
        <v>0</v>
      </c>
      <c r="W35" s="18">
        <f t="shared" si="3"/>
        <v>0</v>
      </c>
      <c r="X35" s="18">
        <f t="shared" si="3"/>
        <v>0</v>
      </c>
      <c r="Y35" s="18">
        <f t="shared" si="3"/>
        <v>11123</v>
      </c>
    </row>
    <row r="36" spans="1:25" ht="38.25">
      <c r="A36" s="23" t="s">
        <v>348</v>
      </c>
      <c r="B36" s="21" t="s">
        <v>4</v>
      </c>
      <c r="C36" s="21" t="s">
        <v>0</v>
      </c>
      <c r="D36" s="21" t="s">
        <v>2</v>
      </c>
      <c r="E36" s="21" t="s">
        <v>114</v>
      </c>
      <c r="F36" s="14">
        <v>240</v>
      </c>
      <c r="G36" s="18">
        <v>11007</v>
      </c>
      <c r="H36" s="18">
        <f aca="true" t="shared" si="4" ref="H36:Y37">H37</f>
        <v>0</v>
      </c>
      <c r="I36" s="18">
        <f t="shared" si="4"/>
        <v>0</v>
      </c>
      <c r="J36" s="18">
        <f t="shared" si="4"/>
        <v>0</v>
      </c>
      <c r="K36" s="18">
        <f t="shared" si="4"/>
        <v>0</v>
      </c>
      <c r="L36" s="18">
        <f t="shared" si="4"/>
        <v>0</v>
      </c>
      <c r="M36" s="18">
        <f t="shared" si="4"/>
        <v>0</v>
      </c>
      <c r="N36" s="18">
        <f t="shared" si="4"/>
        <v>0</v>
      </c>
      <c r="O36" s="18">
        <f t="shared" si="4"/>
        <v>0</v>
      </c>
      <c r="P36" s="18">
        <f t="shared" si="4"/>
        <v>0</v>
      </c>
      <c r="Q36" s="18">
        <f t="shared" si="4"/>
        <v>0</v>
      </c>
      <c r="R36" s="18">
        <f t="shared" si="4"/>
        <v>0</v>
      </c>
      <c r="S36" s="18">
        <f t="shared" si="4"/>
        <v>0</v>
      </c>
      <c r="T36" s="18">
        <f t="shared" si="4"/>
        <v>0</v>
      </c>
      <c r="U36" s="18">
        <f t="shared" si="4"/>
        <v>0</v>
      </c>
      <c r="V36" s="18">
        <f t="shared" si="4"/>
        <v>0</v>
      </c>
      <c r="W36" s="18">
        <f t="shared" si="4"/>
        <v>0</v>
      </c>
      <c r="X36" s="18">
        <f t="shared" si="4"/>
        <v>0</v>
      </c>
      <c r="Y36" s="18">
        <v>11123</v>
      </c>
    </row>
    <row r="37" spans="1:25" ht="17.25" customHeight="1">
      <c r="A37" s="23" t="s">
        <v>68</v>
      </c>
      <c r="B37" s="21" t="s">
        <v>4</v>
      </c>
      <c r="C37" s="21" t="s">
        <v>0</v>
      </c>
      <c r="D37" s="21" t="s">
        <v>2</v>
      </c>
      <c r="E37" s="21" t="s">
        <v>114</v>
      </c>
      <c r="F37" s="14">
        <v>800</v>
      </c>
      <c r="G37" s="18">
        <f>G38</f>
        <v>25</v>
      </c>
      <c r="H37" s="18">
        <f t="shared" si="4"/>
        <v>0</v>
      </c>
      <c r="I37" s="18">
        <f t="shared" si="4"/>
        <v>0</v>
      </c>
      <c r="J37" s="18">
        <f t="shared" si="4"/>
        <v>0</v>
      </c>
      <c r="K37" s="18">
        <f t="shared" si="4"/>
        <v>0</v>
      </c>
      <c r="L37" s="18">
        <f t="shared" si="4"/>
        <v>0</v>
      </c>
      <c r="M37" s="18">
        <f t="shared" si="4"/>
        <v>0</v>
      </c>
      <c r="N37" s="18">
        <f t="shared" si="4"/>
        <v>0</v>
      </c>
      <c r="O37" s="18">
        <f t="shared" si="4"/>
        <v>0</v>
      </c>
      <c r="P37" s="18">
        <f t="shared" si="4"/>
        <v>0</v>
      </c>
      <c r="Q37" s="18">
        <f t="shared" si="4"/>
        <v>0</v>
      </c>
      <c r="R37" s="18">
        <f t="shared" si="4"/>
        <v>0</v>
      </c>
      <c r="S37" s="18">
        <f t="shared" si="4"/>
        <v>0</v>
      </c>
      <c r="T37" s="18">
        <f t="shared" si="4"/>
        <v>0</v>
      </c>
      <c r="U37" s="18">
        <f t="shared" si="4"/>
        <v>0</v>
      </c>
      <c r="V37" s="18">
        <f t="shared" si="4"/>
        <v>0</v>
      </c>
      <c r="W37" s="18">
        <f t="shared" si="4"/>
        <v>0</v>
      </c>
      <c r="X37" s="18">
        <f t="shared" si="4"/>
        <v>0</v>
      </c>
      <c r="Y37" s="18">
        <f t="shared" si="4"/>
        <v>25</v>
      </c>
    </row>
    <row r="38" spans="1:25" ht="29.25" customHeight="1">
      <c r="A38" s="24" t="s">
        <v>365</v>
      </c>
      <c r="B38" s="21" t="s">
        <v>4</v>
      </c>
      <c r="C38" s="21" t="s">
        <v>0</v>
      </c>
      <c r="D38" s="21" t="s">
        <v>2</v>
      </c>
      <c r="E38" s="21" t="s">
        <v>114</v>
      </c>
      <c r="F38" s="14">
        <v>850</v>
      </c>
      <c r="G38" s="18">
        <v>25</v>
      </c>
      <c r="Y38" s="18">
        <v>25</v>
      </c>
    </row>
    <row r="39" spans="1:25" ht="29.25" customHeight="1">
      <c r="A39" s="22" t="s">
        <v>69</v>
      </c>
      <c r="B39" s="21" t="s">
        <v>4</v>
      </c>
      <c r="C39" s="21" t="s">
        <v>0</v>
      </c>
      <c r="D39" s="21" t="s">
        <v>2</v>
      </c>
      <c r="E39" s="14" t="s">
        <v>218</v>
      </c>
      <c r="F39" s="14"/>
      <c r="G39" s="18">
        <f>G40+G42</f>
        <v>842</v>
      </c>
      <c r="Y39" s="18">
        <f>Y40+Y42</f>
        <v>843</v>
      </c>
    </row>
    <row r="40" spans="1:25" ht="91.5" customHeight="1">
      <c r="A40" s="23" t="s">
        <v>94</v>
      </c>
      <c r="B40" s="21" t="s">
        <v>4</v>
      </c>
      <c r="C40" s="21" t="s">
        <v>0</v>
      </c>
      <c r="D40" s="21" t="s">
        <v>2</v>
      </c>
      <c r="E40" s="14" t="s">
        <v>218</v>
      </c>
      <c r="F40" s="14">
        <v>100</v>
      </c>
      <c r="G40" s="18">
        <f>G41</f>
        <v>741</v>
      </c>
      <c r="Y40" s="18">
        <f>Y41</f>
        <v>741</v>
      </c>
    </row>
    <row r="41" spans="1:25" ht="42" customHeight="1">
      <c r="A41" s="24" t="s">
        <v>209</v>
      </c>
      <c r="B41" s="21" t="s">
        <v>4</v>
      </c>
      <c r="C41" s="21" t="s">
        <v>0</v>
      </c>
      <c r="D41" s="21" t="s">
        <v>2</v>
      </c>
      <c r="E41" s="14" t="s">
        <v>218</v>
      </c>
      <c r="F41" s="14">
        <v>120</v>
      </c>
      <c r="G41" s="18">
        <v>741</v>
      </c>
      <c r="Y41" s="18">
        <v>741</v>
      </c>
    </row>
    <row r="42" spans="1:25" ht="44.25" customHeight="1">
      <c r="A42" s="23" t="s">
        <v>347</v>
      </c>
      <c r="B42" s="21" t="s">
        <v>4</v>
      </c>
      <c r="C42" s="21" t="s">
        <v>0</v>
      </c>
      <c r="D42" s="21" t="s">
        <v>2</v>
      </c>
      <c r="E42" s="14" t="s">
        <v>218</v>
      </c>
      <c r="F42" s="14">
        <v>200</v>
      </c>
      <c r="G42" s="18">
        <f>G43</f>
        <v>101</v>
      </c>
      <c r="Y42" s="18">
        <f>Y43</f>
        <v>102</v>
      </c>
    </row>
    <row r="43" spans="1:25" ht="41.25" customHeight="1">
      <c r="A43" s="23" t="s">
        <v>348</v>
      </c>
      <c r="B43" s="21" t="s">
        <v>4</v>
      </c>
      <c r="C43" s="21" t="s">
        <v>0</v>
      </c>
      <c r="D43" s="21" t="s">
        <v>2</v>
      </c>
      <c r="E43" s="14" t="s">
        <v>218</v>
      </c>
      <c r="F43" s="14">
        <v>240</v>
      </c>
      <c r="G43" s="18">
        <v>101</v>
      </c>
      <c r="Y43" s="18">
        <v>102</v>
      </c>
    </row>
    <row r="44" spans="1:25" ht="82.5" customHeight="1">
      <c r="A44" s="22" t="s">
        <v>70</v>
      </c>
      <c r="B44" s="21" t="s">
        <v>4</v>
      </c>
      <c r="C44" s="21" t="s">
        <v>0</v>
      </c>
      <c r="D44" s="21" t="s">
        <v>2</v>
      </c>
      <c r="E44" s="14" t="s">
        <v>219</v>
      </c>
      <c r="F44" s="14"/>
      <c r="G44" s="18">
        <f>G45</f>
        <v>2</v>
      </c>
      <c r="Y44" s="18">
        <f>Y45</f>
        <v>2</v>
      </c>
    </row>
    <row r="45" spans="1:25" ht="42.75" customHeight="1">
      <c r="A45" s="23" t="s">
        <v>347</v>
      </c>
      <c r="B45" s="21" t="s">
        <v>4</v>
      </c>
      <c r="C45" s="21" t="s">
        <v>0</v>
      </c>
      <c r="D45" s="21" t="s">
        <v>2</v>
      </c>
      <c r="E45" s="14" t="s">
        <v>219</v>
      </c>
      <c r="F45" s="14">
        <v>200</v>
      </c>
      <c r="G45" s="18">
        <f>G46</f>
        <v>2</v>
      </c>
      <c r="Y45" s="18">
        <f>Y46</f>
        <v>2</v>
      </c>
    </row>
    <row r="46" spans="1:25" ht="39" customHeight="1">
      <c r="A46" s="23" t="s">
        <v>348</v>
      </c>
      <c r="B46" s="21" t="s">
        <v>4</v>
      </c>
      <c r="C46" s="21" t="s">
        <v>0</v>
      </c>
      <c r="D46" s="21" t="s">
        <v>2</v>
      </c>
      <c r="E46" s="14" t="s">
        <v>219</v>
      </c>
      <c r="F46" s="14">
        <v>240</v>
      </c>
      <c r="G46" s="18">
        <v>2</v>
      </c>
      <c r="Y46" s="18">
        <v>2</v>
      </c>
    </row>
    <row r="47" spans="1:25" ht="30.75" customHeight="1">
      <c r="A47" s="27" t="s">
        <v>434</v>
      </c>
      <c r="B47" s="21" t="s">
        <v>4</v>
      </c>
      <c r="C47" s="21" t="s">
        <v>0</v>
      </c>
      <c r="D47" s="21" t="s">
        <v>16</v>
      </c>
      <c r="E47" s="28" t="s">
        <v>126</v>
      </c>
      <c r="F47" s="14"/>
      <c r="G47" s="18">
        <f>G48</f>
        <v>0</v>
      </c>
      <c r="H47" s="18">
        <f aca="true" t="shared" si="5" ref="H47:Y47">H48</f>
        <v>0</v>
      </c>
      <c r="I47" s="18">
        <f t="shared" si="5"/>
        <v>0</v>
      </c>
      <c r="J47" s="18">
        <f t="shared" si="5"/>
        <v>0</v>
      </c>
      <c r="K47" s="18">
        <f t="shared" si="5"/>
        <v>0</v>
      </c>
      <c r="L47" s="18">
        <f t="shared" si="5"/>
        <v>0</v>
      </c>
      <c r="M47" s="18">
        <f t="shared" si="5"/>
        <v>0</v>
      </c>
      <c r="N47" s="18">
        <f t="shared" si="5"/>
        <v>0</v>
      </c>
      <c r="O47" s="18">
        <f t="shared" si="5"/>
        <v>0</v>
      </c>
      <c r="P47" s="18">
        <f t="shared" si="5"/>
        <v>0</v>
      </c>
      <c r="Q47" s="18">
        <f t="shared" si="5"/>
        <v>0</v>
      </c>
      <c r="R47" s="18">
        <f t="shared" si="5"/>
        <v>0</v>
      </c>
      <c r="S47" s="18">
        <f t="shared" si="5"/>
        <v>0</v>
      </c>
      <c r="T47" s="18">
        <f t="shared" si="5"/>
        <v>0</v>
      </c>
      <c r="U47" s="18">
        <f t="shared" si="5"/>
        <v>0</v>
      </c>
      <c r="V47" s="18">
        <f t="shared" si="5"/>
        <v>0</v>
      </c>
      <c r="W47" s="18">
        <f t="shared" si="5"/>
        <v>0</v>
      </c>
      <c r="X47" s="18">
        <f t="shared" si="5"/>
        <v>0</v>
      </c>
      <c r="Y47" s="18">
        <f t="shared" si="5"/>
        <v>3696</v>
      </c>
    </row>
    <row r="48" spans="1:25" ht="31.5" customHeight="1">
      <c r="A48" s="29" t="s">
        <v>435</v>
      </c>
      <c r="B48" s="21" t="s">
        <v>4</v>
      </c>
      <c r="C48" s="21" t="s">
        <v>0</v>
      </c>
      <c r="D48" s="21" t="s">
        <v>16</v>
      </c>
      <c r="E48" s="28" t="s">
        <v>436</v>
      </c>
      <c r="F48" s="14"/>
      <c r="G48" s="18">
        <f>G49</f>
        <v>0</v>
      </c>
      <c r="H48" s="18">
        <f aca="true" t="shared" si="6" ref="H48:Y48">H49</f>
        <v>0</v>
      </c>
      <c r="I48" s="18">
        <f t="shared" si="6"/>
        <v>0</v>
      </c>
      <c r="J48" s="18">
        <f t="shared" si="6"/>
        <v>0</v>
      </c>
      <c r="K48" s="18">
        <f t="shared" si="6"/>
        <v>0</v>
      </c>
      <c r="L48" s="18">
        <f t="shared" si="6"/>
        <v>0</v>
      </c>
      <c r="M48" s="18">
        <f t="shared" si="6"/>
        <v>0</v>
      </c>
      <c r="N48" s="18">
        <f t="shared" si="6"/>
        <v>0</v>
      </c>
      <c r="O48" s="18">
        <f t="shared" si="6"/>
        <v>0</v>
      </c>
      <c r="P48" s="18">
        <f t="shared" si="6"/>
        <v>0</v>
      </c>
      <c r="Q48" s="18">
        <f t="shared" si="6"/>
        <v>0</v>
      </c>
      <c r="R48" s="18">
        <f t="shared" si="6"/>
        <v>0</v>
      </c>
      <c r="S48" s="18">
        <f t="shared" si="6"/>
        <v>0</v>
      </c>
      <c r="T48" s="18">
        <f t="shared" si="6"/>
        <v>0</v>
      </c>
      <c r="U48" s="18">
        <f t="shared" si="6"/>
        <v>0</v>
      </c>
      <c r="V48" s="18">
        <f t="shared" si="6"/>
        <v>0</v>
      </c>
      <c r="W48" s="18">
        <f t="shared" si="6"/>
        <v>0</v>
      </c>
      <c r="X48" s="18">
        <f t="shared" si="6"/>
        <v>0</v>
      </c>
      <c r="Y48" s="18">
        <f t="shared" si="6"/>
        <v>3696</v>
      </c>
    </row>
    <row r="49" spans="1:25" ht="15.75" customHeight="1">
      <c r="A49" s="30" t="s">
        <v>68</v>
      </c>
      <c r="B49" s="21" t="s">
        <v>4</v>
      </c>
      <c r="C49" s="21" t="s">
        <v>0</v>
      </c>
      <c r="D49" s="21" t="s">
        <v>16</v>
      </c>
      <c r="E49" s="28" t="s">
        <v>436</v>
      </c>
      <c r="F49" s="17" t="s">
        <v>72</v>
      </c>
      <c r="G49" s="18">
        <f>G50</f>
        <v>0</v>
      </c>
      <c r="H49" s="18">
        <f aca="true" t="shared" si="7" ref="H49:Y49">H50</f>
        <v>0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7"/>
        <v>0</v>
      </c>
      <c r="M49" s="18">
        <f t="shared" si="7"/>
        <v>0</v>
      </c>
      <c r="N49" s="18">
        <f t="shared" si="7"/>
        <v>0</v>
      </c>
      <c r="O49" s="18">
        <f t="shared" si="7"/>
        <v>0</v>
      </c>
      <c r="P49" s="18">
        <f t="shared" si="7"/>
        <v>0</v>
      </c>
      <c r="Q49" s="18">
        <f t="shared" si="7"/>
        <v>0</v>
      </c>
      <c r="R49" s="18">
        <f t="shared" si="7"/>
        <v>0</v>
      </c>
      <c r="S49" s="18">
        <f t="shared" si="7"/>
        <v>0</v>
      </c>
      <c r="T49" s="18">
        <f t="shared" si="7"/>
        <v>0</v>
      </c>
      <c r="U49" s="18">
        <f t="shared" si="7"/>
        <v>0</v>
      </c>
      <c r="V49" s="18">
        <f t="shared" si="7"/>
        <v>0</v>
      </c>
      <c r="W49" s="18">
        <f t="shared" si="7"/>
        <v>0</v>
      </c>
      <c r="X49" s="18">
        <f t="shared" si="7"/>
        <v>0</v>
      </c>
      <c r="Y49" s="18">
        <f t="shared" si="7"/>
        <v>3696</v>
      </c>
    </row>
    <row r="50" spans="1:25" ht="17.25" customHeight="1">
      <c r="A50" s="31" t="s">
        <v>442</v>
      </c>
      <c r="B50" s="21" t="s">
        <v>4</v>
      </c>
      <c r="C50" s="21" t="s">
        <v>0</v>
      </c>
      <c r="D50" s="21" t="s">
        <v>16</v>
      </c>
      <c r="E50" s="28" t="s">
        <v>436</v>
      </c>
      <c r="F50" s="32">
        <v>880</v>
      </c>
      <c r="G50" s="18">
        <v>0</v>
      </c>
      <c r="Y50" s="18">
        <v>3696</v>
      </c>
    </row>
    <row r="51" spans="1:25" ht="12.75">
      <c r="A51" s="33" t="s">
        <v>10</v>
      </c>
      <c r="B51" s="21" t="s">
        <v>4</v>
      </c>
      <c r="C51" s="17" t="s">
        <v>0</v>
      </c>
      <c r="D51" s="17" t="s">
        <v>41</v>
      </c>
      <c r="E51" s="18"/>
      <c r="F51" s="14"/>
      <c r="G51" s="34">
        <f>G52</f>
        <v>3000</v>
      </c>
      <c r="Y51" s="34">
        <f>Y52</f>
        <v>3000</v>
      </c>
    </row>
    <row r="52" spans="1:25" ht="38.25">
      <c r="A52" s="20" t="s">
        <v>225</v>
      </c>
      <c r="B52" s="21" t="s">
        <v>4</v>
      </c>
      <c r="C52" s="17" t="s">
        <v>0</v>
      </c>
      <c r="D52" s="17" t="s">
        <v>41</v>
      </c>
      <c r="E52" s="17" t="s">
        <v>126</v>
      </c>
      <c r="F52" s="14"/>
      <c r="G52" s="34">
        <f>G53</f>
        <v>3000</v>
      </c>
      <c r="Y52" s="34">
        <f>Y53</f>
        <v>3000</v>
      </c>
    </row>
    <row r="53" spans="1:25" ht="25.5">
      <c r="A53" s="35" t="s">
        <v>71</v>
      </c>
      <c r="B53" s="21" t="s">
        <v>4</v>
      </c>
      <c r="C53" s="17" t="s">
        <v>0</v>
      </c>
      <c r="D53" s="17" t="s">
        <v>41</v>
      </c>
      <c r="E53" s="17" t="s">
        <v>220</v>
      </c>
      <c r="F53" s="14"/>
      <c r="G53" s="34">
        <f>G54</f>
        <v>3000</v>
      </c>
      <c r="Y53" s="34">
        <f>Y54</f>
        <v>3000</v>
      </c>
    </row>
    <row r="54" spans="1:25" ht="12.75">
      <c r="A54" s="30" t="s">
        <v>68</v>
      </c>
      <c r="B54" s="21" t="s">
        <v>4</v>
      </c>
      <c r="C54" s="17" t="s">
        <v>0</v>
      </c>
      <c r="D54" s="17" t="s">
        <v>41</v>
      </c>
      <c r="E54" s="17" t="s">
        <v>220</v>
      </c>
      <c r="F54" s="17" t="s">
        <v>72</v>
      </c>
      <c r="G54" s="34">
        <f>G55</f>
        <v>3000</v>
      </c>
      <c r="Y54" s="34">
        <f>Y55</f>
        <v>3000</v>
      </c>
    </row>
    <row r="55" spans="1:25" ht="12.75">
      <c r="A55" s="30" t="s">
        <v>222</v>
      </c>
      <c r="B55" s="21" t="s">
        <v>4</v>
      </c>
      <c r="C55" s="17" t="s">
        <v>0</v>
      </c>
      <c r="D55" s="17" t="s">
        <v>41</v>
      </c>
      <c r="E55" s="17" t="s">
        <v>220</v>
      </c>
      <c r="F55" s="17" t="s">
        <v>221</v>
      </c>
      <c r="G55" s="34">
        <v>3000</v>
      </c>
      <c r="Y55" s="34">
        <v>3000</v>
      </c>
    </row>
    <row r="56" spans="1:25" ht="12.75">
      <c r="A56" s="36" t="s">
        <v>25</v>
      </c>
      <c r="B56" s="21" t="s">
        <v>4</v>
      </c>
      <c r="C56" s="21" t="s">
        <v>0</v>
      </c>
      <c r="D56" s="21" t="s">
        <v>59</v>
      </c>
      <c r="E56" s="18"/>
      <c r="F56" s="14"/>
      <c r="G56" s="18">
        <f>G57+G62</f>
        <v>13515</v>
      </c>
      <c r="Y56" s="18">
        <f>Y57+Y62</f>
        <v>12059</v>
      </c>
    </row>
    <row r="57" spans="1:25" ht="51">
      <c r="A57" s="20" t="s">
        <v>228</v>
      </c>
      <c r="B57" s="21" t="s">
        <v>4</v>
      </c>
      <c r="C57" s="21" t="s">
        <v>0</v>
      </c>
      <c r="D57" s="21" t="s">
        <v>59</v>
      </c>
      <c r="E57" s="18" t="s">
        <v>229</v>
      </c>
      <c r="F57" s="14"/>
      <c r="G57" s="18">
        <f>G58</f>
        <v>100</v>
      </c>
      <c r="Y57" s="18">
        <f>Y58</f>
        <v>100</v>
      </c>
    </row>
    <row r="58" spans="1:25" ht="25.5">
      <c r="A58" s="20" t="s">
        <v>230</v>
      </c>
      <c r="B58" s="21" t="s">
        <v>4</v>
      </c>
      <c r="C58" s="21" t="s">
        <v>0</v>
      </c>
      <c r="D58" s="21" t="s">
        <v>59</v>
      </c>
      <c r="E58" s="18" t="s">
        <v>231</v>
      </c>
      <c r="F58" s="14"/>
      <c r="G58" s="18">
        <f>G59</f>
        <v>100</v>
      </c>
      <c r="Y58" s="18">
        <f>Y59</f>
        <v>100</v>
      </c>
    </row>
    <row r="59" spans="1:25" ht="27" customHeight="1">
      <c r="A59" s="26" t="s">
        <v>372</v>
      </c>
      <c r="B59" s="21" t="s">
        <v>4</v>
      </c>
      <c r="C59" s="21" t="s">
        <v>0</v>
      </c>
      <c r="D59" s="21" t="s">
        <v>59</v>
      </c>
      <c r="E59" s="18" t="s">
        <v>232</v>
      </c>
      <c r="F59" s="14"/>
      <c r="G59" s="18">
        <f>G60</f>
        <v>100</v>
      </c>
      <c r="Y59" s="18">
        <f>Y60</f>
        <v>100</v>
      </c>
    </row>
    <row r="60" spans="1:25" ht="38.25">
      <c r="A60" s="23" t="s">
        <v>347</v>
      </c>
      <c r="B60" s="21" t="s">
        <v>4</v>
      </c>
      <c r="C60" s="21" t="s">
        <v>0</v>
      </c>
      <c r="D60" s="21" t="s">
        <v>59</v>
      </c>
      <c r="E60" s="18" t="s">
        <v>232</v>
      </c>
      <c r="F60" s="14">
        <v>200</v>
      </c>
      <c r="G60" s="18">
        <f>G61</f>
        <v>100</v>
      </c>
      <c r="Y60" s="18">
        <f>Y61</f>
        <v>100</v>
      </c>
    </row>
    <row r="61" spans="1:25" ht="38.25">
      <c r="A61" s="23" t="s">
        <v>348</v>
      </c>
      <c r="B61" s="21" t="s">
        <v>4</v>
      </c>
      <c r="C61" s="21" t="s">
        <v>0</v>
      </c>
      <c r="D61" s="21" t="s">
        <v>59</v>
      </c>
      <c r="E61" s="18" t="s">
        <v>232</v>
      </c>
      <c r="F61" s="14">
        <v>240</v>
      </c>
      <c r="G61" s="18">
        <v>100</v>
      </c>
      <c r="Y61" s="18">
        <v>100</v>
      </c>
    </row>
    <row r="62" spans="1:25" ht="38.25">
      <c r="A62" s="20" t="s">
        <v>225</v>
      </c>
      <c r="B62" s="21" t="s">
        <v>4</v>
      </c>
      <c r="C62" s="21" t="s">
        <v>0</v>
      </c>
      <c r="D62" s="21" t="s">
        <v>59</v>
      </c>
      <c r="E62" s="18" t="s">
        <v>233</v>
      </c>
      <c r="F62" s="14"/>
      <c r="G62" s="18">
        <f>G74+G66+G71+G63</f>
        <v>13415</v>
      </c>
      <c r="H62" s="18">
        <f aca="true" t="shared" si="8" ref="H62:Y62">H74+H66+H71+H63</f>
        <v>0</v>
      </c>
      <c r="I62" s="18">
        <f t="shared" si="8"/>
        <v>0</v>
      </c>
      <c r="J62" s="18">
        <f t="shared" si="8"/>
        <v>0</v>
      </c>
      <c r="K62" s="18">
        <f t="shared" si="8"/>
        <v>0</v>
      </c>
      <c r="L62" s="18">
        <f t="shared" si="8"/>
        <v>0</v>
      </c>
      <c r="M62" s="18">
        <f t="shared" si="8"/>
        <v>0</v>
      </c>
      <c r="N62" s="18">
        <f t="shared" si="8"/>
        <v>0</v>
      </c>
      <c r="O62" s="18">
        <f t="shared" si="8"/>
        <v>0</v>
      </c>
      <c r="P62" s="18">
        <f t="shared" si="8"/>
        <v>0</v>
      </c>
      <c r="Q62" s="18">
        <f t="shared" si="8"/>
        <v>0</v>
      </c>
      <c r="R62" s="18">
        <f t="shared" si="8"/>
        <v>0</v>
      </c>
      <c r="S62" s="18">
        <f t="shared" si="8"/>
        <v>0</v>
      </c>
      <c r="T62" s="18">
        <f t="shared" si="8"/>
        <v>0</v>
      </c>
      <c r="U62" s="18">
        <f t="shared" si="8"/>
        <v>0</v>
      </c>
      <c r="V62" s="18">
        <f t="shared" si="8"/>
        <v>0</v>
      </c>
      <c r="W62" s="18">
        <f t="shared" si="8"/>
        <v>0</v>
      </c>
      <c r="X62" s="18">
        <f t="shared" si="8"/>
        <v>0</v>
      </c>
      <c r="Y62" s="18">
        <f t="shared" si="8"/>
        <v>11959</v>
      </c>
    </row>
    <row r="63" spans="1:25" ht="25.5">
      <c r="A63" s="19" t="s">
        <v>432</v>
      </c>
      <c r="B63" s="21" t="s">
        <v>4</v>
      </c>
      <c r="C63" s="32" t="s">
        <v>0</v>
      </c>
      <c r="D63" s="32" t="s">
        <v>59</v>
      </c>
      <c r="E63" s="14" t="s">
        <v>433</v>
      </c>
      <c r="F63" s="14"/>
      <c r="G63" s="18">
        <f>G64</f>
        <v>1919</v>
      </c>
      <c r="H63" s="18">
        <f aca="true" t="shared" si="9" ref="H63:Y63">H64</f>
        <v>0</v>
      </c>
      <c r="I63" s="18">
        <f t="shared" si="9"/>
        <v>0</v>
      </c>
      <c r="J63" s="18">
        <f t="shared" si="9"/>
        <v>0</v>
      </c>
      <c r="K63" s="18">
        <f t="shared" si="9"/>
        <v>0</v>
      </c>
      <c r="L63" s="18">
        <f t="shared" si="9"/>
        <v>0</v>
      </c>
      <c r="M63" s="18">
        <f t="shared" si="9"/>
        <v>0</v>
      </c>
      <c r="N63" s="18">
        <f t="shared" si="9"/>
        <v>0</v>
      </c>
      <c r="O63" s="18">
        <f t="shared" si="9"/>
        <v>0</v>
      </c>
      <c r="P63" s="18">
        <f t="shared" si="9"/>
        <v>0</v>
      </c>
      <c r="Q63" s="18">
        <f t="shared" si="9"/>
        <v>0</v>
      </c>
      <c r="R63" s="18">
        <f t="shared" si="9"/>
        <v>0</v>
      </c>
      <c r="S63" s="18">
        <f t="shared" si="9"/>
        <v>0</v>
      </c>
      <c r="T63" s="18">
        <f t="shared" si="9"/>
        <v>0</v>
      </c>
      <c r="U63" s="18">
        <f t="shared" si="9"/>
        <v>0</v>
      </c>
      <c r="V63" s="18">
        <f t="shared" si="9"/>
        <v>0</v>
      </c>
      <c r="W63" s="18">
        <f t="shared" si="9"/>
        <v>0</v>
      </c>
      <c r="X63" s="18">
        <f t="shared" si="9"/>
        <v>0</v>
      </c>
      <c r="Y63" s="18">
        <f t="shared" si="9"/>
        <v>1931</v>
      </c>
    </row>
    <row r="64" spans="1:25" ht="89.25">
      <c r="A64" s="23" t="s">
        <v>94</v>
      </c>
      <c r="B64" s="21" t="s">
        <v>4</v>
      </c>
      <c r="C64" s="32" t="s">
        <v>0</v>
      </c>
      <c r="D64" s="32" t="s">
        <v>59</v>
      </c>
      <c r="E64" s="14" t="s">
        <v>433</v>
      </c>
      <c r="F64" s="14">
        <v>100</v>
      </c>
      <c r="G64" s="18">
        <f>G65</f>
        <v>1919</v>
      </c>
      <c r="H64" s="18">
        <f aca="true" t="shared" si="10" ref="H64:Y64">H65</f>
        <v>0</v>
      </c>
      <c r="I64" s="18">
        <f t="shared" si="10"/>
        <v>0</v>
      </c>
      <c r="J64" s="18">
        <f t="shared" si="10"/>
        <v>0</v>
      </c>
      <c r="K64" s="18">
        <f t="shared" si="10"/>
        <v>0</v>
      </c>
      <c r="L64" s="18">
        <f t="shared" si="10"/>
        <v>0</v>
      </c>
      <c r="M64" s="18">
        <f t="shared" si="10"/>
        <v>0</v>
      </c>
      <c r="N64" s="18">
        <f t="shared" si="10"/>
        <v>0</v>
      </c>
      <c r="O64" s="18">
        <f t="shared" si="10"/>
        <v>0</v>
      </c>
      <c r="P64" s="18">
        <f t="shared" si="10"/>
        <v>0</v>
      </c>
      <c r="Q64" s="18">
        <f t="shared" si="10"/>
        <v>0</v>
      </c>
      <c r="R64" s="18">
        <f t="shared" si="10"/>
        <v>0</v>
      </c>
      <c r="S64" s="18">
        <f t="shared" si="10"/>
        <v>0</v>
      </c>
      <c r="T64" s="18">
        <f t="shared" si="10"/>
        <v>0</v>
      </c>
      <c r="U64" s="18">
        <f t="shared" si="10"/>
        <v>0</v>
      </c>
      <c r="V64" s="18">
        <f t="shared" si="10"/>
        <v>0</v>
      </c>
      <c r="W64" s="18">
        <f t="shared" si="10"/>
        <v>0</v>
      </c>
      <c r="X64" s="18">
        <f t="shared" si="10"/>
        <v>0</v>
      </c>
      <c r="Y64" s="18">
        <f t="shared" si="10"/>
        <v>1931</v>
      </c>
    </row>
    <row r="65" spans="1:25" ht="38.25">
      <c r="A65" s="24" t="s">
        <v>209</v>
      </c>
      <c r="B65" s="21" t="s">
        <v>4</v>
      </c>
      <c r="C65" s="32" t="s">
        <v>0</v>
      </c>
      <c r="D65" s="32" t="s">
        <v>59</v>
      </c>
      <c r="E65" s="14" t="s">
        <v>433</v>
      </c>
      <c r="F65" s="14">
        <v>120</v>
      </c>
      <c r="G65" s="18">
        <v>1919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1931</v>
      </c>
    </row>
    <row r="66" spans="1:25" ht="114.75">
      <c r="A66" s="22" t="s">
        <v>360</v>
      </c>
      <c r="B66" s="21" t="s">
        <v>4</v>
      </c>
      <c r="C66" s="32" t="s">
        <v>0</v>
      </c>
      <c r="D66" s="32" t="s">
        <v>59</v>
      </c>
      <c r="E66" s="14" t="s">
        <v>361</v>
      </c>
      <c r="F66" s="14"/>
      <c r="G66" s="18">
        <f>G67+G69</f>
        <v>8185</v>
      </c>
      <c r="H66" s="18">
        <f aca="true" t="shared" si="11" ref="H66:Y66">H67+H69</f>
        <v>0</v>
      </c>
      <c r="I66" s="18">
        <f t="shared" si="11"/>
        <v>0</v>
      </c>
      <c r="J66" s="18">
        <f t="shared" si="11"/>
        <v>0</v>
      </c>
      <c r="K66" s="18">
        <f t="shared" si="11"/>
        <v>0</v>
      </c>
      <c r="L66" s="18">
        <f t="shared" si="11"/>
        <v>0</v>
      </c>
      <c r="M66" s="18">
        <f t="shared" si="11"/>
        <v>0</v>
      </c>
      <c r="N66" s="18">
        <f t="shared" si="11"/>
        <v>0</v>
      </c>
      <c r="O66" s="18">
        <f t="shared" si="11"/>
        <v>0</v>
      </c>
      <c r="P66" s="18">
        <f t="shared" si="11"/>
        <v>0</v>
      </c>
      <c r="Q66" s="18">
        <f t="shared" si="11"/>
        <v>0</v>
      </c>
      <c r="R66" s="18">
        <f t="shared" si="11"/>
        <v>0</v>
      </c>
      <c r="S66" s="18">
        <f t="shared" si="11"/>
        <v>0</v>
      </c>
      <c r="T66" s="18">
        <f t="shared" si="11"/>
        <v>0</v>
      </c>
      <c r="U66" s="18">
        <f t="shared" si="11"/>
        <v>0</v>
      </c>
      <c r="V66" s="18">
        <f t="shared" si="11"/>
        <v>0</v>
      </c>
      <c r="W66" s="18">
        <f t="shared" si="11"/>
        <v>0</v>
      </c>
      <c r="X66" s="18">
        <f t="shared" si="11"/>
        <v>0</v>
      </c>
      <c r="Y66" s="18">
        <f t="shared" si="11"/>
        <v>8185</v>
      </c>
    </row>
    <row r="67" spans="1:25" ht="89.25">
      <c r="A67" s="23" t="s">
        <v>94</v>
      </c>
      <c r="B67" s="21" t="s">
        <v>4</v>
      </c>
      <c r="C67" s="32" t="s">
        <v>0</v>
      </c>
      <c r="D67" s="32" t="s">
        <v>59</v>
      </c>
      <c r="E67" s="14" t="s">
        <v>361</v>
      </c>
      <c r="F67" s="14">
        <v>100</v>
      </c>
      <c r="G67" s="18">
        <f>G68</f>
        <v>6016</v>
      </c>
      <c r="H67" s="18">
        <f aca="true" t="shared" si="12" ref="H67:Y67">H68</f>
        <v>0</v>
      </c>
      <c r="I67" s="18">
        <f t="shared" si="12"/>
        <v>0</v>
      </c>
      <c r="J67" s="18">
        <f t="shared" si="12"/>
        <v>0</v>
      </c>
      <c r="K67" s="18">
        <f t="shared" si="12"/>
        <v>0</v>
      </c>
      <c r="L67" s="18">
        <f t="shared" si="12"/>
        <v>0</v>
      </c>
      <c r="M67" s="18">
        <f t="shared" si="12"/>
        <v>0</v>
      </c>
      <c r="N67" s="18">
        <f t="shared" si="12"/>
        <v>0</v>
      </c>
      <c r="O67" s="18">
        <f t="shared" si="12"/>
        <v>0</v>
      </c>
      <c r="P67" s="18">
        <f t="shared" si="12"/>
        <v>0</v>
      </c>
      <c r="Q67" s="18">
        <f t="shared" si="12"/>
        <v>0</v>
      </c>
      <c r="R67" s="18">
        <f t="shared" si="12"/>
        <v>0</v>
      </c>
      <c r="S67" s="18">
        <f t="shared" si="12"/>
        <v>0</v>
      </c>
      <c r="T67" s="18">
        <f t="shared" si="12"/>
        <v>0</v>
      </c>
      <c r="U67" s="18">
        <f t="shared" si="12"/>
        <v>0</v>
      </c>
      <c r="V67" s="18">
        <f t="shared" si="12"/>
        <v>0</v>
      </c>
      <c r="W67" s="18">
        <f t="shared" si="12"/>
        <v>0</v>
      </c>
      <c r="X67" s="18">
        <f t="shared" si="12"/>
        <v>0</v>
      </c>
      <c r="Y67" s="18">
        <f t="shared" si="12"/>
        <v>6004</v>
      </c>
    </row>
    <row r="68" spans="1:25" ht="38.25">
      <c r="A68" s="24" t="s">
        <v>209</v>
      </c>
      <c r="B68" s="21" t="s">
        <v>4</v>
      </c>
      <c r="C68" s="32" t="s">
        <v>0</v>
      </c>
      <c r="D68" s="32" t="s">
        <v>59</v>
      </c>
      <c r="E68" s="14" t="s">
        <v>361</v>
      </c>
      <c r="F68" s="14">
        <v>120</v>
      </c>
      <c r="G68" s="18">
        <v>6016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>
        <v>6004</v>
      </c>
    </row>
    <row r="69" spans="1:25" ht="38.25">
      <c r="A69" s="23" t="s">
        <v>347</v>
      </c>
      <c r="B69" s="21" t="s">
        <v>4</v>
      </c>
      <c r="C69" s="32" t="s">
        <v>0</v>
      </c>
      <c r="D69" s="32" t="s">
        <v>59</v>
      </c>
      <c r="E69" s="14" t="s">
        <v>361</v>
      </c>
      <c r="F69" s="14">
        <v>200</v>
      </c>
      <c r="G69" s="18">
        <f>G70</f>
        <v>2169</v>
      </c>
      <c r="H69" s="18">
        <f aca="true" t="shared" si="13" ref="H69:Y69">H70</f>
        <v>0</v>
      </c>
      <c r="I69" s="18">
        <f t="shared" si="13"/>
        <v>0</v>
      </c>
      <c r="J69" s="18">
        <f t="shared" si="13"/>
        <v>0</v>
      </c>
      <c r="K69" s="18">
        <f t="shared" si="13"/>
        <v>0</v>
      </c>
      <c r="L69" s="18">
        <f t="shared" si="13"/>
        <v>0</v>
      </c>
      <c r="M69" s="18">
        <f t="shared" si="13"/>
        <v>0</v>
      </c>
      <c r="N69" s="18">
        <f t="shared" si="13"/>
        <v>0</v>
      </c>
      <c r="O69" s="18">
        <f t="shared" si="13"/>
        <v>0</v>
      </c>
      <c r="P69" s="18">
        <f t="shared" si="13"/>
        <v>0</v>
      </c>
      <c r="Q69" s="18">
        <f t="shared" si="13"/>
        <v>0</v>
      </c>
      <c r="R69" s="18">
        <f t="shared" si="13"/>
        <v>0</v>
      </c>
      <c r="S69" s="18">
        <f t="shared" si="13"/>
        <v>0</v>
      </c>
      <c r="T69" s="18">
        <f t="shared" si="13"/>
        <v>0</v>
      </c>
      <c r="U69" s="18">
        <f t="shared" si="13"/>
        <v>0</v>
      </c>
      <c r="V69" s="18">
        <f t="shared" si="13"/>
        <v>0</v>
      </c>
      <c r="W69" s="18">
        <f t="shared" si="13"/>
        <v>0</v>
      </c>
      <c r="X69" s="18">
        <f t="shared" si="13"/>
        <v>0</v>
      </c>
      <c r="Y69" s="18">
        <f t="shared" si="13"/>
        <v>2181</v>
      </c>
    </row>
    <row r="70" spans="1:25" ht="38.25">
      <c r="A70" s="23" t="s">
        <v>348</v>
      </c>
      <c r="B70" s="21" t="s">
        <v>4</v>
      </c>
      <c r="C70" s="32" t="s">
        <v>0</v>
      </c>
      <c r="D70" s="32" t="s">
        <v>59</v>
      </c>
      <c r="E70" s="14" t="s">
        <v>361</v>
      </c>
      <c r="F70" s="14">
        <v>240</v>
      </c>
      <c r="G70" s="18">
        <v>2169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2181</v>
      </c>
    </row>
    <row r="71" spans="1:25" ht="153">
      <c r="A71" s="37" t="s">
        <v>413</v>
      </c>
      <c r="B71" s="21" t="s">
        <v>4</v>
      </c>
      <c r="C71" s="32" t="s">
        <v>0</v>
      </c>
      <c r="D71" s="32" t="s">
        <v>59</v>
      </c>
      <c r="E71" s="14" t="s">
        <v>414</v>
      </c>
      <c r="F71" s="14"/>
      <c r="G71" s="18">
        <f>G72</f>
        <v>1468</v>
      </c>
      <c r="H71" s="18">
        <f aca="true" t="shared" si="14" ref="H71:Y71">H72</f>
        <v>0</v>
      </c>
      <c r="I71" s="18">
        <f t="shared" si="14"/>
        <v>0</v>
      </c>
      <c r="J71" s="18">
        <f t="shared" si="14"/>
        <v>0</v>
      </c>
      <c r="K71" s="18">
        <f t="shared" si="14"/>
        <v>0</v>
      </c>
      <c r="L71" s="18">
        <f t="shared" si="14"/>
        <v>0</v>
      </c>
      <c r="M71" s="18">
        <f t="shared" si="14"/>
        <v>0</v>
      </c>
      <c r="N71" s="18">
        <f t="shared" si="14"/>
        <v>0</v>
      </c>
      <c r="O71" s="18">
        <f t="shared" si="14"/>
        <v>0</v>
      </c>
      <c r="P71" s="18">
        <f t="shared" si="14"/>
        <v>0</v>
      </c>
      <c r="Q71" s="18">
        <f t="shared" si="14"/>
        <v>0</v>
      </c>
      <c r="R71" s="18">
        <f t="shared" si="14"/>
        <v>0</v>
      </c>
      <c r="S71" s="18">
        <f t="shared" si="14"/>
        <v>0</v>
      </c>
      <c r="T71" s="18">
        <f t="shared" si="14"/>
        <v>0</v>
      </c>
      <c r="U71" s="18">
        <f t="shared" si="14"/>
        <v>0</v>
      </c>
      <c r="V71" s="18">
        <f t="shared" si="14"/>
        <v>0</v>
      </c>
      <c r="W71" s="18">
        <f t="shared" si="14"/>
        <v>0</v>
      </c>
      <c r="X71" s="18">
        <f t="shared" si="14"/>
        <v>0</v>
      </c>
      <c r="Y71" s="18">
        <f t="shared" si="14"/>
        <v>0</v>
      </c>
    </row>
    <row r="72" spans="1:25" ht="89.25">
      <c r="A72" s="23" t="s">
        <v>94</v>
      </c>
      <c r="B72" s="21" t="s">
        <v>4</v>
      </c>
      <c r="C72" s="32" t="s">
        <v>0</v>
      </c>
      <c r="D72" s="32" t="s">
        <v>59</v>
      </c>
      <c r="E72" s="14" t="s">
        <v>414</v>
      </c>
      <c r="F72" s="14">
        <v>100</v>
      </c>
      <c r="G72" s="18">
        <f>G73</f>
        <v>1468</v>
      </c>
      <c r="H72" s="18">
        <f aca="true" t="shared" si="15" ref="H72:Y72">H73</f>
        <v>0</v>
      </c>
      <c r="I72" s="18">
        <f t="shared" si="15"/>
        <v>0</v>
      </c>
      <c r="J72" s="18">
        <f t="shared" si="15"/>
        <v>0</v>
      </c>
      <c r="K72" s="18">
        <f t="shared" si="15"/>
        <v>0</v>
      </c>
      <c r="L72" s="18">
        <f t="shared" si="15"/>
        <v>0</v>
      </c>
      <c r="M72" s="18">
        <f t="shared" si="15"/>
        <v>0</v>
      </c>
      <c r="N72" s="18">
        <f t="shared" si="15"/>
        <v>0</v>
      </c>
      <c r="O72" s="18">
        <f t="shared" si="15"/>
        <v>0</v>
      </c>
      <c r="P72" s="18">
        <f t="shared" si="15"/>
        <v>0</v>
      </c>
      <c r="Q72" s="18">
        <f t="shared" si="15"/>
        <v>0</v>
      </c>
      <c r="R72" s="18">
        <f t="shared" si="15"/>
        <v>0</v>
      </c>
      <c r="S72" s="18">
        <f t="shared" si="15"/>
        <v>0</v>
      </c>
      <c r="T72" s="18">
        <f t="shared" si="15"/>
        <v>0</v>
      </c>
      <c r="U72" s="18">
        <f t="shared" si="15"/>
        <v>0</v>
      </c>
      <c r="V72" s="18">
        <f t="shared" si="15"/>
        <v>0</v>
      </c>
      <c r="W72" s="18">
        <f t="shared" si="15"/>
        <v>0</v>
      </c>
      <c r="X72" s="18">
        <f t="shared" si="15"/>
        <v>0</v>
      </c>
      <c r="Y72" s="18">
        <f t="shared" si="15"/>
        <v>0</v>
      </c>
    </row>
    <row r="73" spans="1:25" ht="38.25">
      <c r="A73" s="24" t="s">
        <v>209</v>
      </c>
      <c r="B73" s="21" t="s">
        <v>4</v>
      </c>
      <c r="C73" s="32" t="s">
        <v>0</v>
      </c>
      <c r="D73" s="32" t="s">
        <v>59</v>
      </c>
      <c r="E73" s="14" t="s">
        <v>414</v>
      </c>
      <c r="F73" s="14">
        <v>120</v>
      </c>
      <c r="G73" s="18">
        <v>1468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>
        <v>0</v>
      </c>
    </row>
    <row r="74" spans="1:25" ht="25.5">
      <c r="A74" s="26" t="s">
        <v>27</v>
      </c>
      <c r="B74" s="21" t="s">
        <v>4</v>
      </c>
      <c r="C74" s="21" t="s">
        <v>0</v>
      </c>
      <c r="D74" s="21" t="s">
        <v>59</v>
      </c>
      <c r="E74" s="18" t="s">
        <v>210</v>
      </c>
      <c r="F74" s="14"/>
      <c r="G74" s="18">
        <f>G75+G77</f>
        <v>1843</v>
      </c>
      <c r="H74" s="18">
        <f aca="true" t="shared" si="16" ref="H74:Y74">H75+H77</f>
        <v>0</v>
      </c>
      <c r="I74" s="18">
        <f t="shared" si="16"/>
        <v>0</v>
      </c>
      <c r="J74" s="18">
        <f t="shared" si="16"/>
        <v>0</v>
      </c>
      <c r="K74" s="18">
        <f t="shared" si="16"/>
        <v>0</v>
      </c>
      <c r="L74" s="18">
        <f t="shared" si="16"/>
        <v>0</v>
      </c>
      <c r="M74" s="18">
        <f t="shared" si="16"/>
        <v>0</v>
      </c>
      <c r="N74" s="18">
        <f t="shared" si="16"/>
        <v>0</v>
      </c>
      <c r="O74" s="18">
        <f t="shared" si="16"/>
        <v>0</v>
      </c>
      <c r="P74" s="18">
        <f t="shared" si="16"/>
        <v>0</v>
      </c>
      <c r="Q74" s="18">
        <f t="shared" si="16"/>
        <v>0</v>
      </c>
      <c r="R74" s="18">
        <f t="shared" si="16"/>
        <v>0</v>
      </c>
      <c r="S74" s="18">
        <f t="shared" si="16"/>
        <v>0</v>
      </c>
      <c r="T74" s="18">
        <f t="shared" si="16"/>
        <v>0</v>
      </c>
      <c r="U74" s="18">
        <f t="shared" si="16"/>
        <v>0</v>
      </c>
      <c r="V74" s="18">
        <f t="shared" si="16"/>
        <v>0</v>
      </c>
      <c r="W74" s="18">
        <f t="shared" si="16"/>
        <v>0</v>
      </c>
      <c r="X74" s="18">
        <f t="shared" si="16"/>
        <v>0</v>
      </c>
      <c r="Y74" s="18">
        <f t="shared" si="16"/>
        <v>1843</v>
      </c>
    </row>
    <row r="75" spans="1:25" ht="38.25">
      <c r="A75" s="23" t="s">
        <v>347</v>
      </c>
      <c r="B75" s="21" t="s">
        <v>4</v>
      </c>
      <c r="C75" s="21" t="s">
        <v>0</v>
      </c>
      <c r="D75" s="21" t="s">
        <v>59</v>
      </c>
      <c r="E75" s="18" t="s">
        <v>210</v>
      </c>
      <c r="F75" s="14">
        <v>200</v>
      </c>
      <c r="G75" s="18">
        <f>G76</f>
        <v>1380</v>
      </c>
      <c r="Y75" s="18">
        <f>Y76</f>
        <v>1380</v>
      </c>
    </row>
    <row r="76" spans="1:25" ht="38.25">
      <c r="A76" s="23" t="s">
        <v>348</v>
      </c>
      <c r="B76" s="21" t="s">
        <v>4</v>
      </c>
      <c r="C76" s="21" t="s">
        <v>0</v>
      </c>
      <c r="D76" s="21" t="s">
        <v>59</v>
      </c>
      <c r="E76" s="18" t="s">
        <v>210</v>
      </c>
      <c r="F76" s="14">
        <v>240</v>
      </c>
      <c r="G76" s="18">
        <f>1380</f>
        <v>1380</v>
      </c>
      <c r="Y76" s="18">
        <f>1380</f>
        <v>1380</v>
      </c>
    </row>
    <row r="77" spans="1:25" ht="12.75">
      <c r="A77" s="30" t="s">
        <v>68</v>
      </c>
      <c r="B77" s="21" t="s">
        <v>4</v>
      </c>
      <c r="C77" s="21" t="s">
        <v>0</v>
      </c>
      <c r="D77" s="21" t="s">
        <v>59</v>
      </c>
      <c r="E77" s="18" t="s">
        <v>210</v>
      </c>
      <c r="F77" s="17" t="s">
        <v>72</v>
      </c>
      <c r="G77" s="18">
        <f>G78</f>
        <v>463</v>
      </c>
      <c r="Y77" s="18">
        <f>Y78</f>
        <v>463</v>
      </c>
    </row>
    <row r="78" spans="1:25" ht="27" customHeight="1">
      <c r="A78" s="38" t="s">
        <v>366</v>
      </c>
      <c r="B78" s="21" t="s">
        <v>4</v>
      </c>
      <c r="C78" s="21" t="s">
        <v>0</v>
      </c>
      <c r="D78" s="21" t="s">
        <v>59</v>
      </c>
      <c r="E78" s="18" t="s">
        <v>210</v>
      </c>
      <c r="F78" s="17" t="s">
        <v>234</v>
      </c>
      <c r="G78" s="18">
        <v>463</v>
      </c>
      <c r="Y78" s="18">
        <v>463</v>
      </c>
    </row>
    <row r="79" spans="1:25" ht="38.25">
      <c r="A79" s="16" t="s">
        <v>49</v>
      </c>
      <c r="B79" s="21" t="s">
        <v>4</v>
      </c>
      <c r="C79" s="17" t="s">
        <v>12</v>
      </c>
      <c r="D79" s="17" t="s">
        <v>17</v>
      </c>
      <c r="E79" s="17"/>
      <c r="F79" s="14"/>
      <c r="G79" s="15">
        <f>G80+G95+G101</f>
        <v>14272</v>
      </c>
      <c r="Y79" s="15">
        <f>Y80+Y95+Y101</f>
        <v>14035</v>
      </c>
    </row>
    <row r="80" spans="1:25" ht="51">
      <c r="A80" s="39" t="s">
        <v>45</v>
      </c>
      <c r="B80" s="21" t="s">
        <v>4</v>
      </c>
      <c r="C80" s="17" t="s">
        <v>12</v>
      </c>
      <c r="D80" s="17" t="s">
        <v>20</v>
      </c>
      <c r="E80" s="18"/>
      <c r="F80" s="17"/>
      <c r="G80" s="15">
        <f>G81</f>
        <v>9035</v>
      </c>
      <c r="H80" s="15">
        <f aca="true" t="shared" si="17" ref="H80:Y80">H81</f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  <c r="Q80" s="15">
        <f t="shared" si="17"/>
        <v>0</v>
      </c>
      <c r="R80" s="15">
        <f t="shared" si="17"/>
        <v>0</v>
      </c>
      <c r="S80" s="15">
        <f t="shared" si="17"/>
        <v>0</v>
      </c>
      <c r="T80" s="15">
        <f t="shared" si="17"/>
        <v>0</v>
      </c>
      <c r="U80" s="15">
        <f t="shared" si="17"/>
        <v>0</v>
      </c>
      <c r="V80" s="15">
        <f t="shared" si="17"/>
        <v>0</v>
      </c>
      <c r="W80" s="15">
        <f t="shared" si="17"/>
        <v>0</v>
      </c>
      <c r="X80" s="15">
        <f t="shared" si="17"/>
        <v>0</v>
      </c>
      <c r="Y80" s="15">
        <f t="shared" si="17"/>
        <v>8798</v>
      </c>
    </row>
    <row r="81" spans="1:25" ht="77.25" customHeight="1">
      <c r="A81" s="39" t="s">
        <v>364</v>
      </c>
      <c r="B81" s="21" t="s">
        <v>4</v>
      </c>
      <c r="C81" s="17" t="s">
        <v>12</v>
      </c>
      <c r="D81" s="17" t="s">
        <v>20</v>
      </c>
      <c r="E81" s="18" t="s">
        <v>243</v>
      </c>
      <c r="F81" s="17"/>
      <c r="G81" s="15">
        <f>G82+G91</f>
        <v>9035</v>
      </c>
      <c r="H81" s="15">
        <f aca="true" t="shared" si="18" ref="H81:Y81">H82+H91</f>
        <v>0</v>
      </c>
      <c r="I81" s="15">
        <f t="shared" si="18"/>
        <v>0</v>
      </c>
      <c r="J81" s="15">
        <f t="shared" si="18"/>
        <v>0</v>
      </c>
      <c r="K81" s="15">
        <f t="shared" si="18"/>
        <v>0</v>
      </c>
      <c r="L81" s="15">
        <f t="shared" si="18"/>
        <v>0</v>
      </c>
      <c r="M81" s="15">
        <f t="shared" si="18"/>
        <v>0</v>
      </c>
      <c r="N81" s="15">
        <f t="shared" si="18"/>
        <v>0</v>
      </c>
      <c r="O81" s="15">
        <f t="shared" si="18"/>
        <v>0</v>
      </c>
      <c r="P81" s="15">
        <f t="shared" si="18"/>
        <v>0</v>
      </c>
      <c r="Q81" s="15">
        <f t="shared" si="18"/>
        <v>0</v>
      </c>
      <c r="R81" s="15">
        <f t="shared" si="18"/>
        <v>0</v>
      </c>
      <c r="S81" s="15">
        <f t="shared" si="18"/>
        <v>0</v>
      </c>
      <c r="T81" s="15">
        <f t="shared" si="18"/>
        <v>0</v>
      </c>
      <c r="U81" s="15">
        <f t="shared" si="18"/>
        <v>0</v>
      </c>
      <c r="V81" s="15">
        <f t="shared" si="18"/>
        <v>0</v>
      </c>
      <c r="W81" s="15">
        <f t="shared" si="18"/>
        <v>0</v>
      </c>
      <c r="X81" s="15">
        <f t="shared" si="18"/>
        <v>0</v>
      </c>
      <c r="Y81" s="15">
        <f t="shared" si="18"/>
        <v>8798</v>
      </c>
    </row>
    <row r="82" spans="1:25" ht="38.25">
      <c r="A82" s="39" t="s">
        <v>241</v>
      </c>
      <c r="B82" s="21" t="s">
        <v>4</v>
      </c>
      <c r="C82" s="17" t="s">
        <v>12</v>
      </c>
      <c r="D82" s="17" t="s">
        <v>20</v>
      </c>
      <c r="E82" s="18" t="s">
        <v>242</v>
      </c>
      <c r="F82" s="17"/>
      <c r="G82" s="15">
        <f>G86+G83</f>
        <v>8921</v>
      </c>
      <c r="Y82" s="15">
        <f>Y86</f>
        <v>8684</v>
      </c>
    </row>
    <row r="83" spans="1:25" ht="12.75">
      <c r="A83" s="41" t="s">
        <v>507</v>
      </c>
      <c r="B83" s="21" t="s">
        <v>4</v>
      </c>
      <c r="C83" s="28" t="s">
        <v>12</v>
      </c>
      <c r="D83" s="28" t="s">
        <v>20</v>
      </c>
      <c r="E83" s="95" t="s">
        <v>508</v>
      </c>
      <c r="F83" s="32"/>
      <c r="G83" s="50">
        <f>G84</f>
        <v>248</v>
      </c>
      <c r="H83" s="50">
        <f aca="true" t="shared" si="19" ref="H83:Y83">H84</f>
        <v>0</v>
      </c>
      <c r="I83" s="50">
        <f t="shared" si="19"/>
        <v>0</v>
      </c>
      <c r="J83" s="50">
        <f t="shared" si="19"/>
        <v>0</v>
      </c>
      <c r="K83" s="50">
        <f t="shared" si="19"/>
        <v>0</v>
      </c>
      <c r="L83" s="50">
        <f t="shared" si="19"/>
        <v>0</v>
      </c>
      <c r="M83" s="50">
        <f t="shared" si="19"/>
        <v>0</v>
      </c>
      <c r="N83" s="50">
        <f t="shared" si="19"/>
        <v>0</v>
      </c>
      <c r="O83" s="50">
        <f t="shared" si="19"/>
        <v>0</v>
      </c>
      <c r="P83" s="50">
        <f t="shared" si="19"/>
        <v>0</v>
      </c>
      <c r="Q83" s="50">
        <f t="shared" si="19"/>
        <v>0</v>
      </c>
      <c r="R83" s="50">
        <f t="shared" si="19"/>
        <v>0</v>
      </c>
      <c r="S83" s="50">
        <f t="shared" si="19"/>
        <v>0</v>
      </c>
      <c r="T83" s="50">
        <f t="shared" si="19"/>
        <v>0</v>
      </c>
      <c r="U83" s="50">
        <f t="shared" si="19"/>
        <v>0</v>
      </c>
      <c r="V83" s="50">
        <f t="shared" si="19"/>
        <v>0</v>
      </c>
      <c r="W83" s="50">
        <f t="shared" si="19"/>
        <v>0</v>
      </c>
      <c r="X83" s="50">
        <f t="shared" si="19"/>
        <v>0</v>
      </c>
      <c r="Y83" s="50">
        <f t="shared" si="19"/>
        <v>0</v>
      </c>
    </row>
    <row r="84" spans="1:25" ht="38.25">
      <c r="A84" s="24" t="s">
        <v>347</v>
      </c>
      <c r="B84" s="21" t="s">
        <v>4</v>
      </c>
      <c r="C84" s="28" t="s">
        <v>12</v>
      </c>
      <c r="D84" s="28" t="s">
        <v>20</v>
      </c>
      <c r="E84" s="95" t="s">
        <v>508</v>
      </c>
      <c r="F84" s="32" t="s">
        <v>87</v>
      </c>
      <c r="G84" s="50">
        <f>G85</f>
        <v>248</v>
      </c>
      <c r="H84" s="50">
        <f aca="true" t="shared" si="20" ref="H84:Y84">H85</f>
        <v>0</v>
      </c>
      <c r="I84" s="50">
        <f t="shared" si="20"/>
        <v>0</v>
      </c>
      <c r="J84" s="50">
        <f t="shared" si="20"/>
        <v>0</v>
      </c>
      <c r="K84" s="50">
        <f t="shared" si="20"/>
        <v>0</v>
      </c>
      <c r="L84" s="50">
        <f t="shared" si="20"/>
        <v>0</v>
      </c>
      <c r="M84" s="50">
        <f t="shared" si="20"/>
        <v>0</v>
      </c>
      <c r="N84" s="50">
        <f t="shared" si="20"/>
        <v>0</v>
      </c>
      <c r="O84" s="50">
        <f t="shared" si="20"/>
        <v>0</v>
      </c>
      <c r="P84" s="50">
        <f t="shared" si="20"/>
        <v>0</v>
      </c>
      <c r="Q84" s="50">
        <f t="shared" si="20"/>
        <v>0</v>
      </c>
      <c r="R84" s="50">
        <f t="shared" si="20"/>
        <v>0</v>
      </c>
      <c r="S84" s="50">
        <f t="shared" si="20"/>
        <v>0</v>
      </c>
      <c r="T84" s="50">
        <f t="shared" si="20"/>
        <v>0</v>
      </c>
      <c r="U84" s="50">
        <f t="shared" si="20"/>
        <v>0</v>
      </c>
      <c r="V84" s="50">
        <f t="shared" si="20"/>
        <v>0</v>
      </c>
      <c r="W84" s="50">
        <f t="shared" si="20"/>
        <v>0</v>
      </c>
      <c r="X84" s="50">
        <f t="shared" si="20"/>
        <v>0</v>
      </c>
      <c r="Y84" s="50">
        <f t="shared" si="20"/>
        <v>0</v>
      </c>
    </row>
    <row r="85" spans="1:25" ht="38.25">
      <c r="A85" s="24" t="s">
        <v>348</v>
      </c>
      <c r="B85" s="21" t="s">
        <v>4</v>
      </c>
      <c r="C85" s="28" t="s">
        <v>12</v>
      </c>
      <c r="D85" s="28" t="s">
        <v>20</v>
      </c>
      <c r="E85" s="95" t="s">
        <v>508</v>
      </c>
      <c r="F85" s="28" t="s">
        <v>110</v>
      </c>
      <c r="G85" s="50">
        <v>248</v>
      </c>
      <c r="Y85" s="15">
        <v>0</v>
      </c>
    </row>
    <row r="86" spans="1:25" ht="70.5" customHeight="1">
      <c r="A86" s="40" t="s">
        <v>381</v>
      </c>
      <c r="B86" s="21" t="s">
        <v>4</v>
      </c>
      <c r="C86" s="17" t="s">
        <v>12</v>
      </c>
      <c r="D86" s="17" t="s">
        <v>20</v>
      </c>
      <c r="E86" s="18" t="s">
        <v>112</v>
      </c>
      <c r="F86" s="17"/>
      <c r="G86" s="15">
        <f>G87+G89</f>
        <v>8673</v>
      </c>
      <c r="Y86" s="15">
        <f>Y87+Y89</f>
        <v>8684</v>
      </c>
    </row>
    <row r="87" spans="1:25" ht="89.25">
      <c r="A87" s="23" t="s">
        <v>94</v>
      </c>
      <c r="B87" s="21" t="s">
        <v>4</v>
      </c>
      <c r="C87" s="17" t="s">
        <v>12</v>
      </c>
      <c r="D87" s="17" t="s">
        <v>20</v>
      </c>
      <c r="E87" s="18" t="s">
        <v>112</v>
      </c>
      <c r="F87" s="17" t="s">
        <v>88</v>
      </c>
      <c r="G87" s="15">
        <f>G88</f>
        <v>7633</v>
      </c>
      <c r="Y87" s="15">
        <f>Y88</f>
        <v>7633</v>
      </c>
    </row>
    <row r="88" spans="1:25" ht="29.25" customHeight="1">
      <c r="A88" s="23" t="s">
        <v>111</v>
      </c>
      <c r="B88" s="21" t="s">
        <v>4</v>
      </c>
      <c r="C88" s="17" t="s">
        <v>12</v>
      </c>
      <c r="D88" s="17" t="s">
        <v>20</v>
      </c>
      <c r="E88" s="18" t="s">
        <v>112</v>
      </c>
      <c r="F88" s="17" t="s">
        <v>113</v>
      </c>
      <c r="G88" s="15">
        <v>7633</v>
      </c>
      <c r="Y88" s="15">
        <v>7633</v>
      </c>
    </row>
    <row r="89" spans="1:25" ht="38.25">
      <c r="A89" s="23" t="s">
        <v>347</v>
      </c>
      <c r="B89" s="21" t="s">
        <v>4</v>
      </c>
      <c r="C89" s="17" t="s">
        <v>12</v>
      </c>
      <c r="D89" s="17" t="s">
        <v>20</v>
      </c>
      <c r="E89" s="18" t="s">
        <v>112</v>
      </c>
      <c r="F89" s="17" t="s">
        <v>87</v>
      </c>
      <c r="G89" s="15">
        <f>G90</f>
        <v>1040</v>
      </c>
      <c r="Y89" s="15">
        <f>Y90</f>
        <v>1051</v>
      </c>
    </row>
    <row r="90" spans="1:25" s="94" customFormat="1" ht="38.25">
      <c r="A90" s="23" t="s">
        <v>348</v>
      </c>
      <c r="B90" s="21" t="s">
        <v>4</v>
      </c>
      <c r="C90" s="17" t="s">
        <v>12</v>
      </c>
      <c r="D90" s="17" t="s">
        <v>20</v>
      </c>
      <c r="E90" s="18" t="s">
        <v>112</v>
      </c>
      <c r="F90" s="17" t="s">
        <v>110</v>
      </c>
      <c r="G90" s="15">
        <f>1040</f>
        <v>1040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5">
        <v>1051</v>
      </c>
    </row>
    <row r="91" spans="1:25" ht="31.5" customHeight="1">
      <c r="A91" s="40" t="s">
        <v>403</v>
      </c>
      <c r="B91" s="21" t="s">
        <v>4</v>
      </c>
      <c r="C91" s="17" t="s">
        <v>12</v>
      </c>
      <c r="D91" s="17" t="s">
        <v>20</v>
      </c>
      <c r="E91" s="18" t="s">
        <v>404</v>
      </c>
      <c r="F91" s="17"/>
      <c r="G91" s="15">
        <f>G92</f>
        <v>114</v>
      </c>
      <c r="H91" s="15">
        <f aca="true" t="shared" si="21" ref="H91:Y91">H92</f>
        <v>0</v>
      </c>
      <c r="I91" s="15">
        <f t="shared" si="21"/>
        <v>0</v>
      </c>
      <c r="J91" s="15">
        <f t="shared" si="21"/>
        <v>0</v>
      </c>
      <c r="K91" s="15">
        <f t="shared" si="21"/>
        <v>0</v>
      </c>
      <c r="L91" s="15">
        <f t="shared" si="21"/>
        <v>0</v>
      </c>
      <c r="M91" s="15">
        <f t="shared" si="21"/>
        <v>0</v>
      </c>
      <c r="N91" s="15">
        <f t="shared" si="21"/>
        <v>0</v>
      </c>
      <c r="O91" s="15">
        <f t="shared" si="21"/>
        <v>0</v>
      </c>
      <c r="P91" s="15">
        <f t="shared" si="21"/>
        <v>0</v>
      </c>
      <c r="Q91" s="15">
        <f t="shared" si="21"/>
        <v>0</v>
      </c>
      <c r="R91" s="15">
        <f t="shared" si="21"/>
        <v>0</v>
      </c>
      <c r="S91" s="15">
        <f t="shared" si="21"/>
        <v>0</v>
      </c>
      <c r="T91" s="15">
        <f t="shared" si="21"/>
        <v>0</v>
      </c>
      <c r="U91" s="15">
        <f t="shared" si="21"/>
        <v>0</v>
      </c>
      <c r="V91" s="15">
        <f t="shared" si="21"/>
        <v>0</v>
      </c>
      <c r="W91" s="15">
        <f t="shared" si="21"/>
        <v>0</v>
      </c>
      <c r="X91" s="15">
        <f t="shared" si="21"/>
        <v>0</v>
      </c>
      <c r="Y91" s="15">
        <f t="shared" si="21"/>
        <v>114</v>
      </c>
    </row>
    <row r="92" spans="1:25" ht="63.75">
      <c r="A92" s="41" t="s">
        <v>381</v>
      </c>
      <c r="B92" s="21" t="s">
        <v>4</v>
      </c>
      <c r="C92" s="17" t="s">
        <v>12</v>
      </c>
      <c r="D92" s="17" t="s">
        <v>20</v>
      </c>
      <c r="E92" s="18" t="s">
        <v>405</v>
      </c>
      <c r="F92" s="17"/>
      <c r="G92" s="15">
        <f>G93</f>
        <v>114</v>
      </c>
      <c r="H92" s="15">
        <f aca="true" t="shared" si="22" ref="H92:Y92">H93</f>
        <v>0</v>
      </c>
      <c r="I92" s="15">
        <f t="shared" si="22"/>
        <v>0</v>
      </c>
      <c r="J92" s="15">
        <f t="shared" si="22"/>
        <v>0</v>
      </c>
      <c r="K92" s="15">
        <f t="shared" si="22"/>
        <v>0</v>
      </c>
      <c r="L92" s="15">
        <f t="shared" si="22"/>
        <v>0</v>
      </c>
      <c r="M92" s="15">
        <f t="shared" si="22"/>
        <v>0</v>
      </c>
      <c r="N92" s="15">
        <f t="shared" si="22"/>
        <v>0</v>
      </c>
      <c r="O92" s="15">
        <f t="shared" si="22"/>
        <v>0</v>
      </c>
      <c r="P92" s="15">
        <f t="shared" si="22"/>
        <v>0</v>
      </c>
      <c r="Q92" s="15">
        <f t="shared" si="22"/>
        <v>0</v>
      </c>
      <c r="R92" s="15">
        <f t="shared" si="22"/>
        <v>0</v>
      </c>
      <c r="S92" s="15">
        <f t="shared" si="22"/>
        <v>0</v>
      </c>
      <c r="T92" s="15">
        <f t="shared" si="22"/>
        <v>0</v>
      </c>
      <c r="U92" s="15">
        <f t="shared" si="22"/>
        <v>0</v>
      </c>
      <c r="V92" s="15">
        <f t="shared" si="22"/>
        <v>0</v>
      </c>
      <c r="W92" s="15">
        <f t="shared" si="22"/>
        <v>0</v>
      </c>
      <c r="X92" s="15">
        <f t="shared" si="22"/>
        <v>0</v>
      </c>
      <c r="Y92" s="15">
        <f t="shared" si="22"/>
        <v>114</v>
      </c>
    </row>
    <row r="93" spans="1:25" ht="38.25">
      <c r="A93" s="24" t="s">
        <v>347</v>
      </c>
      <c r="B93" s="21" t="s">
        <v>4</v>
      </c>
      <c r="C93" s="32" t="s">
        <v>12</v>
      </c>
      <c r="D93" s="32" t="s">
        <v>20</v>
      </c>
      <c r="E93" s="18" t="s">
        <v>405</v>
      </c>
      <c r="F93" s="32" t="s">
        <v>87</v>
      </c>
      <c r="G93" s="15">
        <f>G94</f>
        <v>114</v>
      </c>
      <c r="H93" s="15">
        <f aca="true" t="shared" si="23" ref="H93:Y93">H94</f>
        <v>0</v>
      </c>
      <c r="I93" s="15">
        <f t="shared" si="23"/>
        <v>0</v>
      </c>
      <c r="J93" s="15">
        <f t="shared" si="23"/>
        <v>0</v>
      </c>
      <c r="K93" s="15">
        <f t="shared" si="23"/>
        <v>0</v>
      </c>
      <c r="L93" s="15">
        <f t="shared" si="23"/>
        <v>0</v>
      </c>
      <c r="M93" s="15">
        <f t="shared" si="23"/>
        <v>0</v>
      </c>
      <c r="N93" s="15">
        <f t="shared" si="23"/>
        <v>0</v>
      </c>
      <c r="O93" s="15">
        <f t="shared" si="23"/>
        <v>0</v>
      </c>
      <c r="P93" s="15">
        <f t="shared" si="23"/>
        <v>0</v>
      </c>
      <c r="Q93" s="15">
        <f t="shared" si="23"/>
        <v>0</v>
      </c>
      <c r="R93" s="15">
        <f t="shared" si="23"/>
        <v>0</v>
      </c>
      <c r="S93" s="15">
        <f t="shared" si="23"/>
        <v>0</v>
      </c>
      <c r="T93" s="15">
        <f t="shared" si="23"/>
        <v>0</v>
      </c>
      <c r="U93" s="15">
        <f t="shared" si="23"/>
        <v>0</v>
      </c>
      <c r="V93" s="15">
        <f t="shared" si="23"/>
        <v>0</v>
      </c>
      <c r="W93" s="15">
        <f t="shared" si="23"/>
        <v>0</v>
      </c>
      <c r="X93" s="15">
        <f t="shared" si="23"/>
        <v>0</v>
      </c>
      <c r="Y93" s="15">
        <f t="shared" si="23"/>
        <v>114</v>
      </c>
    </row>
    <row r="94" spans="1:25" ht="38.25">
      <c r="A94" s="23" t="s">
        <v>348</v>
      </c>
      <c r="B94" s="21" t="s">
        <v>4</v>
      </c>
      <c r="C94" s="17" t="s">
        <v>12</v>
      </c>
      <c r="D94" s="17" t="s">
        <v>20</v>
      </c>
      <c r="E94" s="18" t="s">
        <v>405</v>
      </c>
      <c r="F94" s="17" t="s">
        <v>110</v>
      </c>
      <c r="G94" s="15">
        <v>114</v>
      </c>
      <c r="Y94" s="15">
        <v>114</v>
      </c>
    </row>
    <row r="95" spans="1:25" ht="16.5" customHeight="1">
      <c r="A95" s="16" t="s">
        <v>56</v>
      </c>
      <c r="B95" s="21" t="s">
        <v>4</v>
      </c>
      <c r="C95" s="17" t="s">
        <v>12</v>
      </c>
      <c r="D95" s="17" t="s">
        <v>36</v>
      </c>
      <c r="E95" s="18"/>
      <c r="F95" s="17"/>
      <c r="G95" s="15">
        <f>G96</f>
        <v>2937</v>
      </c>
      <c r="Y95" s="15">
        <f>Y96</f>
        <v>2937</v>
      </c>
    </row>
    <row r="96" spans="1:25" ht="86.25" customHeight="1">
      <c r="A96" s="40" t="s">
        <v>364</v>
      </c>
      <c r="B96" s="21" t="s">
        <v>4</v>
      </c>
      <c r="C96" s="17" t="s">
        <v>12</v>
      </c>
      <c r="D96" s="17" t="s">
        <v>36</v>
      </c>
      <c r="E96" s="18" t="s">
        <v>243</v>
      </c>
      <c r="F96" s="17"/>
      <c r="G96" s="15">
        <f>G97</f>
        <v>2937</v>
      </c>
      <c r="Y96" s="15">
        <f>Y97</f>
        <v>2937</v>
      </c>
    </row>
    <row r="97" spans="1:25" ht="25.5">
      <c r="A97" s="40" t="s">
        <v>244</v>
      </c>
      <c r="B97" s="21" t="s">
        <v>4</v>
      </c>
      <c r="C97" s="17" t="s">
        <v>12</v>
      </c>
      <c r="D97" s="17" t="s">
        <v>36</v>
      </c>
      <c r="E97" s="18" t="s">
        <v>374</v>
      </c>
      <c r="F97" s="17"/>
      <c r="G97" s="15">
        <f>G98</f>
        <v>2937</v>
      </c>
      <c r="Y97" s="15">
        <f>Y98</f>
        <v>2937</v>
      </c>
    </row>
    <row r="98" spans="1:25" ht="29.25" customHeight="1">
      <c r="A98" s="41" t="s">
        <v>373</v>
      </c>
      <c r="B98" s="21" t="s">
        <v>4</v>
      </c>
      <c r="C98" s="17" t="s">
        <v>12</v>
      </c>
      <c r="D98" s="17" t="s">
        <v>36</v>
      </c>
      <c r="E98" s="18" t="s">
        <v>375</v>
      </c>
      <c r="F98" s="17"/>
      <c r="G98" s="15">
        <f>G99</f>
        <v>2937</v>
      </c>
      <c r="Y98" s="15">
        <f>Y99</f>
        <v>2937</v>
      </c>
    </row>
    <row r="99" spans="1:25" ht="38.25">
      <c r="A99" s="23" t="s">
        <v>347</v>
      </c>
      <c r="B99" s="21" t="s">
        <v>4</v>
      </c>
      <c r="C99" s="17" t="s">
        <v>12</v>
      </c>
      <c r="D99" s="17" t="s">
        <v>36</v>
      </c>
      <c r="E99" s="18" t="s">
        <v>375</v>
      </c>
      <c r="F99" s="17" t="s">
        <v>87</v>
      </c>
      <c r="G99" s="15">
        <f>G100</f>
        <v>2937</v>
      </c>
      <c r="Y99" s="15">
        <f>Y100</f>
        <v>2937</v>
      </c>
    </row>
    <row r="100" spans="1:25" ht="38.25">
      <c r="A100" s="23" t="s">
        <v>348</v>
      </c>
      <c r="B100" s="21" t="s">
        <v>4</v>
      </c>
      <c r="C100" s="17" t="s">
        <v>12</v>
      </c>
      <c r="D100" s="17" t="s">
        <v>36</v>
      </c>
      <c r="E100" s="18" t="s">
        <v>376</v>
      </c>
      <c r="F100" s="17" t="s">
        <v>110</v>
      </c>
      <c r="G100" s="15">
        <v>2937</v>
      </c>
      <c r="Y100" s="15">
        <v>2937</v>
      </c>
    </row>
    <row r="101" spans="1:25" ht="38.25">
      <c r="A101" s="33" t="s">
        <v>61</v>
      </c>
      <c r="B101" s="21" t="s">
        <v>4</v>
      </c>
      <c r="C101" s="17" t="s">
        <v>12</v>
      </c>
      <c r="D101" s="17" t="s">
        <v>26</v>
      </c>
      <c r="E101" s="18"/>
      <c r="F101" s="14"/>
      <c r="G101" s="18">
        <f>G102</f>
        <v>2300</v>
      </c>
      <c r="Y101" s="18">
        <f>Y102</f>
        <v>2300</v>
      </c>
    </row>
    <row r="102" spans="1:25" ht="60" customHeight="1">
      <c r="A102" s="35" t="s">
        <v>349</v>
      </c>
      <c r="B102" s="21" t="s">
        <v>4</v>
      </c>
      <c r="C102" s="17" t="s">
        <v>12</v>
      </c>
      <c r="D102" s="17" t="s">
        <v>26</v>
      </c>
      <c r="E102" s="18" t="s">
        <v>224</v>
      </c>
      <c r="F102" s="14"/>
      <c r="G102" s="18">
        <f>G103</f>
        <v>2300</v>
      </c>
      <c r="Y102" s="18">
        <f>Y103</f>
        <v>2300</v>
      </c>
    </row>
    <row r="103" spans="1:25" ht="81.75" customHeight="1">
      <c r="A103" s="35" t="s">
        <v>455</v>
      </c>
      <c r="B103" s="21" t="s">
        <v>4</v>
      </c>
      <c r="C103" s="17" t="s">
        <v>12</v>
      </c>
      <c r="D103" s="17" t="s">
        <v>26</v>
      </c>
      <c r="E103" s="18" t="s">
        <v>304</v>
      </c>
      <c r="F103" s="14"/>
      <c r="G103" s="18">
        <f>G105</f>
        <v>2300</v>
      </c>
      <c r="Y103" s="18">
        <f>Y105</f>
        <v>2300</v>
      </c>
    </row>
    <row r="104" spans="1:25" ht="12.75" hidden="1">
      <c r="A104" s="33"/>
      <c r="B104" s="21"/>
      <c r="C104" s="17"/>
      <c r="D104" s="17"/>
      <c r="E104" s="18"/>
      <c r="F104" s="14"/>
      <c r="G104" s="18"/>
      <c r="Y104" s="18"/>
    </row>
    <row r="105" spans="1:25" ht="38.25">
      <c r="A105" s="35" t="s">
        <v>402</v>
      </c>
      <c r="B105" s="21" t="s">
        <v>4</v>
      </c>
      <c r="C105" s="17" t="s">
        <v>12</v>
      </c>
      <c r="D105" s="17" t="s">
        <v>26</v>
      </c>
      <c r="E105" s="18" t="s">
        <v>305</v>
      </c>
      <c r="F105" s="14"/>
      <c r="G105" s="18">
        <f>G106</f>
        <v>2300</v>
      </c>
      <c r="Y105" s="18">
        <f>Y106</f>
        <v>2300</v>
      </c>
    </row>
    <row r="106" spans="1:25" ht="54.75" customHeight="1">
      <c r="A106" s="23" t="s">
        <v>94</v>
      </c>
      <c r="B106" s="21" t="s">
        <v>4</v>
      </c>
      <c r="C106" s="17" t="s">
        <v>12</v>
      </c>
      <c r="D106" s="17" t="s">
        <v>26</v>
      </c>
      <c r="E106" s="18" t="s">
        <v>305</v>
      </c>
      <c r="F106" s="17" t="s">
        <v>88</v>
      </c>
      <c r="G106" s="18">
        <f>G107</f>
        <v>2300</v>
      </c>
      <c r="Y106" s="18">
        <f>Y107</f>
        <v>2300</v>
      </c>
    </row>
    <row r="107" spans="1:25" ht="38.25">
      <c r="A107" s="24" t="s">
        <v>209</v>
      </c>
      <c r="B107" s="21" t="s">
        <v>4</v>
      </c>
      <c r="C107" s="17" t="s">
        <v>12</v>
      </c>
      <c r="D107" s="17" t="s">
        <v>26</v>
      </c>
      <c r="E107" s="18" t="s">
        <v>305</v>
      </c>
      <c r="F107" s="17" t="s">
        <v>109</v>
      </c>
      <c r="G107" s="18">
        <v>2300</v>
      </c>
      <c r="Y107" s="18">
        <v>2300</v>
      </c>
    </row>
    <row r="108" spans="1:25" ht="12.75">
      <c r="A108" s="16" t="s">
        <v>46</v>
      </c>
      <c r="B108" s="21" t="s">
        <v>4</v>
      </c>
      <c r="C108" s="17" t="s">
        <v>2</v>
      </c>
      <c r="D108" s="17" t="s">
        <v>17</v>
      </c>
      <c r="E108" s="18"/>
      <c r="F108" s="17"/>
      <c r="G108" s="15">
        <f>G109</f>
        <v>421</v>
      </c>
      <c r="Y108" s="15">
        <f>Y109</f>
        <v>422</v>
      </c>
    </row>
    <row r="109" spans="1:25" ht="12.75">
      <c r="A109" s="33" t="s">
        <v>33</v>
      </c>
      <c r="B109" s="21" t="s">
        <v>4</v>
      </c>
      <c r="C109" s="17" t="s">
        <v>2</v>
      </c>
      <c r="D109" s="17" t="s">
        <v>21</v>
      </c>
      <c r="E109" s="18"/>
      <c r="F109" s="21"/>
      <c r="G109" s="15">
        <f>G110</f>
        <v>421</v>
      </c>
      <c r="Y109" s="15">
        <f>Y110</f>
        <v>422</v>
      </c>
    </row>
    <row r="110" spans="1:25" ht="38.25">
      <c r="A110" s="35" t="s">
        <v>235</v>
      </c>
      <c r="B110" s="21" t="s">
        <v>4</v>
      </c>
      <c r="C110" s="17" t="s">
        <v>2</v>
      </c>
      <c r="D110" s="17" t="s">
        <v>21</v>
      </c>
      <c r="E110" s="18" t="s">
        <v>311</v>
      </c>
      <c r="F110" s="21"/>
      <c r="G110" s="15">
        <f>G111</f>
        <v>421</v>
      </c>
      <c r="Y110" s="15">
        <f>Y111</f>
        <v>422</v>
      </c>
    </row>
    <row r="111" spans="1:25" ht="68.25" customHeight="1">
      <c r="A111" s="41" t="s">
        <v>337</v>
      </c>
      <c r="B111" s="21" t="s">
        <v>4</v>
      </c>
      <c r="C111" s="17" t="s">
        <v>2</v>
      </c>
      <c r="D111" s="17" t="s">
        <v>21</v>
      </c>
      <c r="E111" s="18" t="s">
        <v>312</v>
      </c>
      <c r="F111" s="21"/>
      <c r="G111" s="15">
        <f>G112</f>
        <v>421</v>
      </c>
      <c r="Y111" s="15">
        <f>Y112</f>
        <v>422</v>
      </c>
    </row>
    <row r="112" spans="1:25" ht="78.75" customHeight="1">
      <c r="A112" s="42" t="s">
        <v>378</v>
      </c>
      <c r="B112" s="21" t="s">
        <v>4</v>
      </c>
      <c r="C112" s="17" t="s">
        <v>2</v>
      </c>
      <c r="D112" s="17" t="s">
        <v>21</v>
      </c>
      <c r="E112" s="18" t="s">
        <v>313</v>
      </c>
      <c r="F112" s="21"/>
      <c r="G112" s="15">
        <f>G113+G115</f>
        <v>421</v>
      </c>
      <c r="Y112" s="15">
        <f>Y113+Y115</f>
        <v>422</v>
      </c>
    </row>
    <row r="113" spans="1:25" ht="90.75" customHeight="1">
      <c r="A113" s="23" t="s">
        <v>94</v>
      </c>
      <c r="B113" s="21" t="s">
        <v>4</v>
      </c>
      <c r="C113" s="17" t="s">
        <v>2</v>
      </c>
      <c r="D113" s="17" t="s">
        <v>21</v>
      </c>
      <c r="E113" s="18" t="s">
        <v>313</v>
      </c>
      <c r="F113" s="21" t="s">
        <v>88</v>
      </c>
      <c r="G113" s="15">
        <f>G114</f>
        <v>421</v>
      </c>
      <c r="Y113" s="15">
        <f>Y114</f>
        <v>422</v>
      </c>
    </row>
    <row r="114" spans="1:25" ht="38.25">
      <c r="A114" s="23" t="s">
        <v>211</v>
      </c>
      <c r="B114" s="21" t="s">
        <v>4</v>
      </c>
      <c r="C114" s="17" t="s">
        <v>2</v>
      </c>
      <c r="D114" s="17" t="s">
        <v>21</v>
      </c>
      <c r="E114" s="18" t="s">
        <v>313</v>
      </c>
      <c r="F114" s="21" t="s">
        <v>109</v>
      </c>
      <c r="G114" s="15">
        <f>407+14</f>
        <v>421</v>
      </c>
      <c r="Y114" s="15">
        <f>408+14</f>
        <v>422</v>
      </c>
    </row>
    <row r="115" spans="1:25" ht="38.25" hidden="1">
      <c r="A115" s="23" t="s">
        <v>67</v>
      </c>
      <c r="B115" s="21" t="s">
        <v>4</v>
      </c>
      <c r="C115" s="17" t="s">
        <v>2</v>
      </c>
      <c r="D115" s="17" t="s">
        <v>21</v>
      </c>
      <c r="E115" s="18" t="s">
        <v>313</v>
      </c>
      <c r="F115" s="21" t="s">
        <v>87</v>
      </c>
      <c r="G115" s="15"/>
      <c r="Y115" s="15"/>
    </row>
    <row r="116" spans="1:25" ht="38.25" hidden="1">
      <c r="A116" s="24" t="s">
        <v>209</v>
      </c>
      <c r="B116" s="21" t="s">
        <v>4</v>
      </c>
      <c r="C116" s="17" t="s">
        <v>2</v>
      </c>
      <c r="D116" s="17" t="s">
        <v>21</v>
      </c>
      <c r="E116" s="18" t="s">
        <v>313</v>
      </c>
      <c r="F116" s="21" t="s">
        <v>110</v>
      </c>
      <c r="G116" s="15"/>
      <c r="Y116" s="15"/>
    </row>
    <row r="117" spans="1:25" ht="12.75">
      <c r="A117" s="33" t="s">
        <v>50</v>
      </c>
      <c r="B117" s="21" t="s">
        <v>4</v>
      </c>
      <c r="C117" s="17" t="s">
        <v>36</v>
      </c>
      <c r="D117" s="17" t="s">
        <v>17</v>
      </c>
      <c r="E117" s="18"/>
      <c r="F117" s="21"/>
      <c r="G117" s="15">
        <f>G118+G123</f>
        <v>4851</v>
      </c>
      <c r="H117" s="15">
        <f aca="true" t="shared" si="24" ref="H117:Y117">H118+H123</f>
        <v>0</v>
      </c>
      <c r="I117" s="15">
        <f t="shared" si="24"/>
        <v>0</v>
      </c>
      <c r="J117" s="15">
        <f t="shared" si="24"/>
        <v>0</v>
      </c>
      <c r="K117" s="15">
        <f t="shared" si="24"/>
        <v>0</v>
      </c>
      <c r="L117" s="15">
        <f t="shared" si="24"/>
        <v>0</v>
      </c>
      <c r="M117" s="15">
        <f t="shared" si="24"/>
        <v>0</v>
      </c>
      <c r="N117" s="15">
        <f t="shared" si="24"/>
        <v>0</v>
      </c>
      <c r="O117" s="15">
        <f t="shared" si="24"/>
        <v>0</v>
      </c>
      <c r="P117" s="15">
        <f t="shared" si="24"/>
        <v>0</v>
      </c>
      <c r="Q117" s="15">
        <f t="shared" si="24"/>
        <v>0</v>
      </c>
      <c r="R117" s="15">
        <f t="shared" si="24"/>
        <v>0</v>
      </c>
      <c r="S117" s="15">
        <f t="shared" si="24"/>
        <v>0</v>
      </c>
      <c r="T117" s="15">
        <f t="shared" si="24"/>
        <v>0</v>
      </c>
      <c r="U117" s="15">
        <f t="shared" si="24"/>
        <v>0</v>
      </c>
      <c r="V117" s="15">
        <f t="shared" si="24"/>
        <v>0</v>
      </c>
      <c r="W117" s="15">
        <f t="shared" si="24"/>
        <v>0</v>
      </c>
      <c r="X117" s="15">
        <f t="shared" si="24"/>
        <v>0</v>
      </c>
      <c r="Y117" s="15">
        <f t="shared" si="24"/>
        <v>4854</v>
      </c>
    </row>
    <row r="118" spans="1:25" ht="12.75">
      <c r="A118" s="33" t="s">
        <v>37</v>
      </c>
      <c r="B118" s="21" t="s">
        <v>4</v>
      </c>
      <c r="C118" s="17" t="s">
        <v>36</v>
      </c>
      <c r="D118" s="17" t="s">
        <v>0</v>
      </c>
      <c r="E118" s="18"/>
      <c r="F118" s="21"/>
      <c r="G118" s="15">
        <f>G119</f>
        <v>2325</v>
      </c>
      <c r="Y118" s="15">
        <f>Y119</f>
        <v>2325</v>
      </c>
    </row>
    <row r="119" spans="1:25" ht="38.25">
      <c r="A119" s="20" t="s">
        <v>225</v>
      </c>
      <c r="B119" s="21" t="s">
        <v>4</v>
      </c>
      <c r="C119" s="17" t="s">
        <v>36</v>
      </c>
      <c r="D119" s="17" t="s">
        <v>0</v>
      </c>
      <c r="E119" s="18" t="s">
        <v>126</v>
      </c>
      <c r="F119" s="21"/>
      <c r="G119" s="15">
        <f>G120</f>
        <v>2325</v>
      </c>
      <c r="Y119" s="15">
        <f>Y120</f>
        <v>2325</v>
      </c>
    </row>
    <row r="120" spans="1:25" ht="38.25">
      <c r="A120" s="40" t="s">
        <v>89</v>
      </c>
      <c r="B120" s="21" t="s">
        <v>4</v>
      </c>
      <c r="C120" s="17" t="s">
        <v>36</v>
      </c>
      <c r="D120" s="17" t="s">
        <v>0</v>
      </c>
      <c r="E120" s="18" t="s">
        <v>106</v>
      </c>
      <c r="F120" s="21"/>
      <c r="G120" s="15">
        <f>G121</f>
        <v>2325</v>
      </c>
      <c r="Y120" s="15">
        <f>Y121</f>
        <v>2325</v>
      </c>
    </row>
    <row r="121" spans="1:25" ht="25.5">
      <c r="A121" s="23" t="s">
        <v>82</v>
      </c>
      <c r="B121" s="21" t="s">
        <v>4</v>
      </c>
      <c r="C121" s="17" t="s">
        <v>36</v>
      </c>
      <c r="D121" s="17" t="s">
        <v>0</v>
      </c>
      <c r="E121" s="18" t="s">
        <v>106</v>
      </c>
      <c r="F121" s="21" t="s">
        <v>90</v>
      </c>
      <c r="G121" s="15">
        <f>G122</f>
        <v>2325</v>
      </c>
      <c r="Y121" s="15">
        <f>Y122</f>
        <v>2325</v>
      </c>
    </row>
    <row r="122" spans="1:25" ht="40.5" customHeight="1">
      <c r="A122" s="23" t="s">
        <v>107</v>
      </c>
      <c r="B122" s="21" t="s">
        <v>4</v>
      </c>
      <c r="C122" s="17" t="s">
        <v>36</v>
      </c>
      <c r="D122" s="17" t="s">
        <v>0</v>
      </c>
      <c r="E122" s="18" t="s">
        <v>106</v>
      </c>
      <c r="F122" s="21" t="s">
        <v>108</v>
      </c>
      <c r="G122" s="15">
        <v>2325</v>
      </c>
      <c r="Y122" s="15">
        <v>2325</v>
      </c>
    </row>
    <row r="123" spans="1:25" ht="26.25" customHeight="1">
      <c r="A123" s="33" t="s">
        <v>362</v>
      </c>
      <c r="B123" s="21" t="s">
        <v>4</v>
      </c>
      <c r="C123" s="17" t="s">
        <v>36</v>
      </c>
      <c r="D123" s="17" t="s">
        <v>97</v>
      </c>
      <c r="E123" s="18"/>
      <c r="F123" s="21"/>
      <c r="G123" s="15">
        <f>G124</f>
        <v>2526</v>
      </c>
      <c r="H123" s="15">
        <f aca="true" t="shared" si="25" ref="H123:Y123">H124</f>
        <v>0</v>
      </c>
      <c r="I123" s="15">
        <f t="shared" si="25"/>
        <v>0</v>
      </c>
      <c r="J123" s="15">
        <f t="shared" si="25"/>
        <v>0</v>
      </c>
      <c r="K123" s="15">
        <f t="shared" si="25"/>
        <v>0</v>
      </c>
      <c r="L123" s="15">
        <f t="shared" si="25"/>
        <v>0</v>
      </c>
      <c r="M123" s="15">
        <f t="shared" si="25"/>
        <v>0</v>
      </c>
      <c r="N123" s="15">
        <f t="shared" si="25"/>
        <v>0</v>
      </c>
      <c r="O123" s="15">
        <f t="shared" si="25"/>
        <v>0</v>
      </c>
      <c r="P123" s="15">
        <f t="shared" si="25"/>
        <v>0</v>
      </c>
      <c r="Q123" s="15">
        <f t="shared" si="25"/>
        <v>0</v>
      </c>
      <c r="R123" s="15">
        <f t="shared" si="25"/>
        <v>0</v>
      </c>
      <c r="S123" s="15">
        <f t="shared" si="25"/>
        <v>0</v>
      </c>
      <c r="T123" s="15">
        <f t="shared" si="25"/>
        <v>0</v>
      </c>
      <c r="U123" s="15">
        <f t="shared" si="25"/>
        <v>0</v>
      </c>
      <c r="V123" s="15">
        <f t="shared" si="25"/>
        <v>0</v>
      </c>
      <c r="W123" s="15">
        <f t="shared" si="25"/>
        <v>0</v>
      </c>
      <c r="X123" s="15">
        <f t="shared" si="25"/>
        <v>0</v>
      </c>
      <c r="Y123" s="15">
        <f t="shared" si="25"/>
        <v>2529</v>
      </c>
    </row>
    <row r="124" spans="1:25" ht="57.75" customHeight="1">
      <c r="A124" s="26" t="s">
        <v>349</v>
      </c>
      <c r="B124" s="21" t="s">
        <v>4</v>
      </c>
      <c r="C124" s="17" t="s">
        <v>36</v>
      </c>
      <c r="D124" s="17" t="s">
        <v>97</v>
      </c>
      <c r="E124" s="14" t="s">
        <v>307</v>
      </c>
      <c r="F124" s="14"/>
      <c r="G124" s="18">
        <f>G125</f>
        <v>2526</v>
      </c>
      <c r="Y124" s="18">
        <f>Y125</f>
        <v>2529</v>
      </c>
    </row>
    <row r="125" spans="1:25" ht="81.75" customHeight="1">
      <c r="A125" s="26" t="s">
        <v>324</v>
      </c>
      <c r="B125" s="21" t="s">
        <v>4</v>
      </c>
      <c r="C125" s="17" t="s">
        <v>36</v>
      </c>
      <c r="D125" s="17" t="s">
        <v>97</v>
      </c>
      <c r="E125" s="14" t="s">
        <v>303</v>
      </c>
      <c r="F125" s="14"/>
      <c r="G125" s="18">
        <f>G126</f>
        <v>2526</v>
      </c>
      <c r="Y125" s="18">
        <f>Y126</f>
        <v>2529</v>
      </c>
    </row>
    <row r="126" spans="1:25" ht="40.5" customHeight="1">
      <c r="A126" s="26" t="s">
        <v>377</v>
      </c>
      <c r="B126" s="21" t="s">
        <v>4</v>
      </c>
      <c r="C126" s="17" t="s">
        <v>36</v>
      </c>
      <c r="D126" s="17" t="s">
        <v>97</v>
      </c>
      <c r="E126" s="28" t="s">
        <v>363</v>
      </c>
      <c r="F126" s="14"/>
      <c r="G126" s="18">
        <f>G127+G129</f>
        <v>2526</v>
      </c>
      <c r="Y126" s="18">
        <f>Y127+Y129</f>
        <v>2529</v>
      </c>
    </row>
    <row r="127" spans="1:25" ht="40.5" customHeight="1">
      <c r="A127" s="23" t="s">
        <v>94</v>
      </c>
      <c r="B127" s="21" t="s">
        <v>4</v>
      </c>
      <c r="C127" s="17" t="s">
        <v>36</v>
      </c>
      <c r="D127" s="17" t="s">
        <v>97</v>
      </c>
      <c r="E127" s="28" t="s">
        <v>363</v>
      </c>
      <c r="F127" s="14">
        <v>100</v>
      </c>
      <c r="G127" s="18">
        <f>G128</f>
        <v>1836</v>
      </c>
      <c r="Y127" s="18">
        <f>Y128</f>
        <v>1836</v>
      </c>
    </row>
    <row r="128" spans="1:25" ht="40.5" customHeight="1">
      <c r="A128" s="24" t="s">
        <v>209</v>
      </c>
      <c r="B128" s="21" t="s">
        <v>4</v>
      </c>
      <c r="C128" s="17" t="s">
        <v>36</v>
      </c>
      <c r="D128" s="17" t="s">
        <v>97</v>
      </c>
      <c r="E128" s="28" t="s">
        <v>363</v>
      </c>
      <c r="F128" s="14">
        <v>120</v>
      </c>
      <c r="G128" s="18">
        <v>1836</v>
      </c>
      <c r="Y128" s="18">
        <v>1836</v>
      </c>
    </row>
    <row r="129" spans="1:25" ht="40.5" customHeight="1">
      <c r="A129" s="23" t="s">
        <v>347</v>
      </c>
      <c r="B129" s="21" t="s">
        <v>4</v>
      </c>
      <c r="C129" s="17" t="s">
        <v>36</v>
      </c>
      <c r="D129" s="17" t="s">
        <v>97</v>
      </c>
      <c r="E129" s="28" t="s">
        <v>363</v>
      </c>
      <c r="F129" s="14">
        <v>200</v>
      </c>
      <c r="G129" s="18">
        <f>G130</f>
        <v>690</v>
      </c>
      <c r="Y129" s="18">
        <f>Y130</f>
        <v>693</v>
      </c>
    </row>
    <row r="130" spans="1:25" ht="40.5" customHeight="1">
      <c r="A130" s="23" t="s">
        <v>348</v>
      </c>
      <c r="B130" s="21" t="s">
        <v>4</v>
      </c>
      <c r="C130" s="17" t="s">
        <v>36</v>
      </c>
      <c r="D130" s="17" t="s">
        <v>97</v>
      </c>
      <c r="E130" s="28" t="s">
        <v>363</v>
      </c>
      <c r="F130" s="14">
        <v>240</v>
      </c>
      <c r="G130" s="18">
        <v>690</v>
      </c>
      <c r="Y130" s="18">
        <v>693</v>
      </c>
    </row>
    <row r="131" spans="1:25" ht="47.25">
      <c r="A131" s="43" t="s">
        <v>55</v>
      </c>
      <c r="B131" s="21" t="s">
        <v>15</v>
      </c>
      <c r="C131" s="18"/>
      <c r="D131" s="18"/>
      <c r="E131" s="18"/>
      <c r="F131" s="14"/>
      <c r="G131" s="18">
        <f aca="true" t="shared" si="26" ref="G131:Y131">G132+G142</f>
        <v>51266</v>
      </c>
      <c r="H131" s="18">
        <f t="shared" si="26"/>
        <v>0</v>
      </c>
      <c r="I131" s="18">
        <f t="shared" si="26"/>
        <v>0</v>
      </c>
      <c r="J131" s="18">
        <f t="shared" si="26"/>
        <v>0</v>
      </c>
      <c r="K131" s="18">
        <f t="shared" si="26"/>
        <v>0</v>
      </c>
      <c r="L131" s="18">
        <f t="shared" si="26"/>
        <v>0</v>
      </c>
      <c r="M131" s="18">
        <f t="shared" si="26"/>
        <v>0</v>
      </c>
      <c r="N131" s="18">
        <f t="shared" si="26"/>
        <v>0</v>
      </c>
      <c r="O131" s="18">
        <f t="shared" si="26"/>
        <v>0</v>
      </c>
      <c r="P131" s="18">
        <f t="shared" si="26"/>
        <v>0</v>
      </c>
      <c r="Q131" s="18">
        <f t="shared" si="26"/>
        <v>0</v>
      </c>
      <c r="R131" s="18">
        <f t="shared" si="26"/>
        <v>0</v>
      </c>
      <c r="S131" s="18">
        <f t="shared" si="26"/>
        <v>0</v>
      </c>
      <c r="T131" s="18">
        <f t="shared" si="26"/>
        <v>0</v>
      </c>
      <c r="U131" s="18">
        <f t="shared" si="26"/>
        <v>0</v>
      </c>
      <c r="V131" s="18">
        <f t="shared" si="26"/>
        <v>0</v>
      </c>
      <c r="W131" s="18">
        <f t="shared" si="26"/>
        <v>0</v>
      </c>
      <c r="X131" s="18">
        <f t="shared" si="26"/>
        <v>0</v>
      </c>
      <c r="Y131" s="18">
        <f t="shared" si="26"/>
        <v>84122</v>
      </c>
    </row>
    <row r="132" spans="1:25" ht="12.75">
      <c r="A132" s="16" t="s">
        <v>48</v>
      </c>
      <c r="B132" s="21" t="s">
        <v>15</v>
      </c>
      <c r="C132" s="17" t="s">
        <v>0</v>
      </c>
      <c r="D132" s="17" t="s">
        <v>17</v>
      </c>
      <c r="E132" s="18"/>
      <c r="F132" s="14"/>
      <c r="G132" s="18">
        <f>G133</f>
        <v>21150</v>
      </c>
      <c r="Y132" s="18">
        <f>Y133</f>
        <v>21150</v>
      </c>
    </row>
    <row r="133" spans="1:25" ht="63.75" customHeight="1">
      <c r="A133" s="19" t="s">
        <v>412</v>
      </c>
      <c r="B133" s="21" t="s">
        <v>15</v>
      </c>
      <c r="C133" s="25" t="s">
        <v>0</v>
      </c>
      <c r="D133" s="25" t="s">
        <v>97</v>
      </c>
      <c r="E133" s="14"/>
      <c r="F133" s="14"/>
      <c r="G133" s="18">
        <f>G135</f>
        <v>21150</v>
      </c>
      <c r="Y133" s="18">
        <f>Y135</f>
        <v>21150</v>
      </c>
    </row>
    <row r="134" spans="1:25" ht="38.25">
      <c r="A134" s="20" t="s">
        <v>225</v>
      </c>
      <c r="B134" s="21" t="s">
        <v>15</v>
      </c>
      <c r="C134" s="25" t="s">
        <v>0</v>
      </c>
      <c r="D134" s="25" t="s">
        <v>97</v>
      </c>
      <c r="E134" s="14" t="s">
        <v>299</v>
      </c>
      <c r="F134" s="14"/>
      <c r="G134" s="18">
        <f>G135</f>
        <v>21150</v>
      </c>
      <c r="Y134" s="18">
        <f>Y135</f>
        <v>21150</v>
      </c>
    </row>
    <row r="135" spans="1:25" ht="29.25" customHeight="1">
      <c r="A135" s="26" t="s">
        <v>66</v>
      </c>
      <c r="B135" s="21" t="s">
        <v>15</v>
      </c>
      <c r="C135" s="21" t="s">
        <v>0</v>
      </c>
      <c r="D135" s="25" t="s">
        <v>97</v>
      </c>
      <c r="E135" s="21" t="s">
        <v>114</v>
      </c>
      <c r="F135" s="14"/>
      <c r="G135" s="18">
        <f>G136+G138+G140</f>
        <v>21150</v>
      </c>
      <c r="Y135" s="18">
        <f>Y136+Y138+Y140</f>
        <v>21150</v>
      </c>
    </row>
    <row r="136" spans="1:25" ht="89.25">
      <c r="A136" s="23" t="s">
        <v>94</v>
      </c>
      <c r="B136" s="21" t="s">
        <v>15</v>
      </c>
      <c r="C136" s="21" t="s">
        <v>0</v>
      </c>
      <c r="D136" s="25" t="s">
        <v>97</v>
      </c>
      <c r="E136" s="21" t="s">
        <v>114</v>
      </c>
      <c r="F136" s="14">
        <v>100</v>
      </c>
      <c r="G136" s="18">
        <f>G137</f>
        <v>19385</v>
      </c>
      <c r="Y136" s="18">
        <f>Y137</f>
        <v>19385</v>
      </c>
    </row>
    <row r="137" spans="1:25" ht="38.25">
      <c r="A137" s="24" t="s">
        <v>209</v>
      </c>
      <c r="B137" s="21" t="s">
        <v>15</v>
      </c>
      <c r="C137" s="21" t="s">
        <v>0</v>
      </c>
      <c r="D137" s="25" t="s">
        <v>97</v>
      </c>
      <c r="E137" s="21" t="s">
        <v>114</v>
      </c>
      <c r="F137" s="14">
        <v>120</v>
      </c>
      <c r="G137" s="18">
        <f>18639+746</f>
        <v>19385</v>
      </c>
      <c r="Y137" s="18">
        <f>18639+746</f>
        <v>19385</v>
      </c>
    </row>
    <row r="138" spans="1:25" ht="38.25">
      <c r="A138" s="23" t="s">
        <v>347</v>
      </c>
      <c r="B138" s="21" t="s">
        <v>15</v>
      </c>
      <c r="C138" s="21" t="s">
        <v>0</v>
      </c>
      <c r="D138" s="25" t="s">
        <v>97</v>
      </c>
      <c r="E138" s="21" t="s">
        <v>114</v>
      </c>
      <c r="F138" s="14">
        <v>200</v>
      </c>
      <c r="G138" s="18">
        <f>G139</f>
        <v>1761</v>
      </c>
      <c r="Y138" s="18">
        <f>Y139</f>
        <v>1761</v>
      </c>
    </row>
    <row r="139" spans="1:25" ht="38.25">
      <c r="A139" s="23" t="s">
        <v>348</v>
      </c>
      <c r="B139" s="21" t="s">
        <v>15</v>
      </c>
      <c r="C139" s="21" t="s">
        <v>0</v>
      </c>
      <c r="D139" s="25" t="s">
        <v>97</v>
      </c>
      <c r="E139" s="21" t="s">
        <v>114</v>
      </c>
      <c r="F139" s="14">
        <v>240</v>
      </c>
      <c r="G139" s="18">
        <v>1761</v>
      </c>
      <c r="Y139" s="18">
        <v>1761</v>
      </c>
    </row>
    <row r="140" spans="1:25" ht="15.75" customHeight="1">
      <c r="A140" s="23" t="s">
        <v>68</v>
      </c>
      <c r="B140" s="21" t="s">
        <v>15</v>
      </c>
      <c r="C140" s="21" t="s">
        <v>0</v>
      </c>
      <c r="D140" s="25" t="s">
        <v>97</v>
      </c>
      <c r="E140" s="21" t="s">
        <v>114</v>
      </c>
      <c r="F140" s="14">
        <v>800</v>
      </c>
      <c r="G140" s="18">
        <f>G141</f>
        <v>4</v>
      </c>
      <c r="Y140" s="18">
        <f>Y141</f>
        <v>4</v>
      </c>
    </row>
    <row r="141" spans="1:25" ht="27.75" customHeight="1">
      <c r="A141" s="24" t="s">
        <v>365</v>
      </c>
      <c r="B141" s="21" t="s">
        <v>15</v>
      </c>
      <c r="C141" s="21" t="s">
        <v>0</v>
      </c>
      <c r="D141" s="25" t="s">
        <v>97</v>
      </c>
      <c r="E141" s="21" t="s">
        <v>114</v>
      </c>
      <c r="F141" s="14">
        <v>850</v>
      </c>
      <c r="G141" s="18">
        <v>4</v>
      </c>
      <c r="Y141" s="18">
        <v>4</v>
      </c>
    </row>
    <row r="142" spans="1:25" ht="15.75" customHeight="1">
      <c r="A142" s="16" t="s">
        <v>332</v>
      </c>
      <c r="B142" s="21" t="s">
        <v>15</v>
      </c>
      <c r="C142" s="21" t="s">
        <v>331</v>
      </c>
      <c r="D142" s="21" t="s">
        <v>17</v>
      </c>
      <c r="E142" s="44"/>
      <c r="F142" s="45"/>
      <c r="G142" s="18">
        <f>G143</f>
        <v>30116</v>
      </c>
      <c r="H142" s="18">
        <f aca="true" t="shared" si="27" ref="H142:Y142">H143</f>
        <v>0</v>
      </c>
      <c r="I142" s="18">
        <f t="shared" si="27"/>
        <v>0</v>
      </c>
      <c r="J142" s="18">
        <f t="shared" si="27"/>
        <v>0</v>
      </c>
      <c r="K142" s="18">
        <f t="shared" si="27"/>
        <v>0</v>
      </c>
      <c r="L142" s="18">
        <f t="shared" si="27"/>
        <v>0</v>
      </c>
      <c r="M142" s="18">
        <f t="shared" si="27"/>
        <v>0</v>
      </c>
      <c r="N142" s="18">
        <f t="shared" si="27"/>
        <v>0</v>
      </c>
      <c r="O142" s="18">
        <f t="shared" si="27"/>
        <v>0</v>
      </c>
      <c r="P142" s="18">
        <f t="shared" si="27"/>
        <v>0</v>
      </c>
      <c r="Q142" s="18">
        <f t="shared" si="27"/>
        <v>0</v>
      </c>
      <c r="R142" s="18">
        <f t="shared" si="27"/>
        <v>0</v>
      </c>
      <c r="S142" s="18">
        <f t="shared" si="27"/>
        <v>0</v>
      </c>
      <c r="T142" s="18">
        <f t="shared" si="27"/>
        <v>0</v>
      </c>
      <c r="U142" s="18">
        <f t="shared" si="27"/>
        <v>0</v>
      </c>
      <c r="V142" s="18">
        <f t="shared" si="27"/>
        <v>0</v>
      </c>
      <c r="W142" s="18">
        <f t="shared" si="27"/>
        <v>0</v>
      </c>
      <c r="X142" s="18">
        <f t="shared" si="27"/>
        <v>0</v>
      </c>
      <c r="Y142" s="18">
        <f t="shared" si="27"/>
        <v>62972</v>
      </c>
    </row>
    <row r="143" spans="1:25" ht="15">
      <c r="A143" s="46" t="s">
        <v>333</v>
      </c>
      <c r="B143" s="21" t="s">
        <v>15</v>
      </c>
      <c r="C143" s="21" t="s">
        <v>331</v>
      </c>
      <c r="D143" s="21" t="s">
        <v>331</v>
      </c>
      <c r="E143" s="21" t="s">
        <v>126</v>
      </c>
      <c r="F143" s="44"/>
      <c r="G143" s="18">
        <f>G144</f>
        <v>30116</v>
      </c>
      <c r="H143" s="18">
        <f aca="true" t="shared" si="28" ref="H143:Y143">H144</f>
        <v>0</v>
      </c>
      <c r="I143" s="18">
        <f t="shared" si="28"/>
        <v>0</v>
      </c>
      <c r="J143" s="18">
        <f t="shared" si="28"/>
        <v>0</v>
      </c>
      <c r="K143" s="18">
        <f t="shared" si="28"/>
        <v>0</v>
      </c>
      <c r="L143" s="18">
        <f t="shared" si="28"/>
        <v>0</v>
      </c>
      <c r="M143" s="18">
        <f t="shared" si="28"/>
        <v>0</v>
      </c>
      <c r="N143" s="18">
        <f t="shared" si="28"/>
        <v>0</v>
      </c>
      <c r="O143" s="18">
        <f t="shared" si="28"/>
        <v>0</v>
      </c>
      <c r="P143" s="18">
        <f t="shared" si="28"/>
        <v>0</v>
      </c>
      <c r="Q143" s="18">
        <f t="shared" si="28"/>
        <v>0</v>
      </c>
      <c r="R143" s="18">
        <f t="shared" si="28"/>
        <v>0</v>
      </c>
      <c r="S143" s="18">
        <f t="shared" si="28"/>
        <v>0</v>
      </c>
      <c r="T143" s="18">
        <f t="shared" si="28"/>
        <v>0</v>
      </c>
      <c r="U143" s="18">
        <f t="shared" si="28"/>
        <v>0</v>
      </c>
      <c r="V143" s="18">
        <f t="shared" si="28"/>
        <v>0</v>
      </c>
      <c r="W143" s="18">
        <f t="shared" si="28"/>
        <v>0</v>
      </c>
      <c r="X143" s="18">
        <f t="shared" si="28"/>
        <v>0</v>
      </c>
      <c r="Y143" s="18">
        <f t="shared" si="28"/>
        <v>62972</v>
      </c>
    </row>
    <row r="144" spans="1:25" ht="15">
      <c r="A144" s="22" t="s">
        <v>333</v>
      </c>
      <c r="B144" s="21" t="s">
        <v>15</v>
      </c>
      <c r="C144" s="21" t="s">
        <v>331</v>
      </c>
      <c r="D144" s="21" t="s">
        <v>331</v>
      </c>
      <c r="E144" s="21" t="s">
        <v>350</v>
      </c>
      <c r="F144" s="44"/>
      <c r="G144" s="18">
        <f>G145</f>
        <v>30116</v>
      </c>
      <c r="H144" s="18">
        <f aca="true" t="shared" si="29" ref="H144:Y144">H145</f>
        <v>0</v>
      </c>
      <c r="I144" s="18">
        <f t="shared" si="29"/>
        <v>0</v>
      </c>
      <c r="J144" s="18">
        <f t="shared" si="29"/>
        <v>0</v>
      </c>
      <c r="K144" s="18">
        <f t="shared" si="29"/>
        <v>0</v>
      </c>
      <c r="L144" s="18">
        <f t="shared" si="29"/>
        <v>0</v>
      </c>
      <c r="M144" s="18">
        <f t="shared" si="29"/>
        <v>0</v>
      </c>
      <c r="N144" s="18">
        <f t="shared" si="29"/>
        <v>0</v>
      </c>
      <c r="O144" s="18">
        <f t="shared" si="29"/>
        <v>0</v>
      </c>
      <c r="P144" s="18">
        <f t="shared" si="29"/>
        <v>0</v>
      </c>
      <c r="Q144" s="18">
        <f t="shared" si="29"/>
        <v>0</v>
      </c>
      <c r="R144" s="18">
        <f t="shared" si="29"/>
        <v>0</v>
      </c>
      <c r="S144" s="18">
        <f t="shared" si="29"/>
        <v>0</v>
      </c>
      <c r="T144" s="18">
        <f t="shared" si="29"/>
        <v>0</v>
      </c>
      <c r="U144" s="18">
        <f t="shared" si="29"/>
        <v>0</v>
      </c>
      <c r="V144" s="18">
        <f t="shared" si="29"/>
        <v>0</v>
      </c>
      <c r="W144" s="18">
        <f t="shared" si="29"/>
        <v>0</v>
      </c>
      <c r="X144" s="18">
        <f t="shared" si="29"/>
        <v>0</v>
      </c>
      <c r="Y144" s="18">
        <f t="shared" si="29"/>
        <v>62972</v>
      </c>
    </row>
    <row r="145" spans="1:25" ht="12.75">
      <c r="A145" s="23" t="s">
        <v>68</v>
      </c>
      <c r="B145" s="21" t="s">
        <v>15</v>
      </c>
      <c r="C145" s="21" t="s">
        <v>331</v>
      </c>
      <c r="D145" s="21" t="s">
        <v>331</v>
      </c>
      <c r="E145" s="21" t="s">
        <v>350</v>
      </c>
      <c r="F145" s="21">
        <v>800</v>
      </c>
      <c r="G145" s="18">
        <f>G146</f>
        <v>30116</v>
      </c>
      <c r="H145" s="18">
        <f aca="true" t="shared" si="30" ref="H145:Y145">H146</f>
        <v>0</v>
      </c>
      <c r="I145" s="18">
        <f t="shared" si="30"/>
        <v>0</v>
      </c>
      <c r="J145" s="18">
        <f t="shared" si="30"/>
        <v>0</v>
      </c>
      <c r="K145" s="18">
        <f t="shared" si="30"/>
        <v>0</v>
      </c>
      <c r="L145" s="18">
        <f t="shared" si="30"/>
        <v>0</v>
      </c>
      <c r="M145" s="18">
        <f t="shared" si="30"/>
        <v>0</v>
      </c>
      <c r="N145" s="18">
        <f t="shared" si="30"/>
        <v>0</v>
      </c>
      <c r="O145" s="18">
        <f t="shared" si="30"/>
        <v>0</v>
      </c>
      <c r="P145" s="18">
        <f t="shared" si="30"/>
        <v>0</v>
      </c>
      <c r="Q145" s="18">
        <f t="shared" si="30"/>
        <v>0</v>
      </c>
      <c r="R145" s="18">
        <f t="shared" si="30"/>
        <v>0</v>
      </c>
      <c r="S145" s="18">
        <f t="shared" si="30"/>
        <v>0</v>
      </c>
      <c r="T145" s="18">
        <f t="shared" si="30"/>
        <v>0</v>
      </c>
      <c r="U145" s="18">
        <f t="shared" si="30"/>
        <v>0</v>
      </c>
      <c r="V145" s="18">
        <f t="shared" si="30"/>
        <v>0</v>
      </c>
      <c r="W145" s="18">
        <f t="shared" si="30"/>
        <v>0</v>
      </c>
      <c r="X145" s="18">
        <f t="shared" si="30"/>
        <v>0</v>
      </c>
      <c r="Y145" s="18">
        <f t="shared" si="30"/>
        <v>62972</v>
      </c>
    </row>
    <row r="146" spans="1:25" ht="12.75">
      <c r="A146" s="23" t="s">
        <v>222</v>
      </c>
      <c r="B146" s="21" t="s">
        <v>15</v>
      </c>
      <c r="C146" s="21" t="s">
        <v>331</v>
      </c>
      <c r="D146" s="21" t="s">
        <v>331</v>
      </c>
      <c r="E146" s="21" t="s">
        <v>350</v>
      </c>
      <c r="F146" s="21">
        <v>870</v>
      </c>
      <c r="G146" s="18">
        <v>30116</v>
      </c>
      <c r="Y146" s="18">
        <v>62972</v>
      </c>
    </row>
    <row r="147" spans="1:25" ht="66" customHeight="1">
      <c r="A147" s="43" t="s">
        <v>51</v>
      </c>
      <c r="B147" s="21" t="s">
        <v>95</v>
      </c>
      <c r="C147" s="18"/>
      <c r="D147" s="18"/>
      <c r="E147" s="18"/>
      <c r="F147" s="14"/>
      <c r="G147" s="47">
        <f>G148+G164+G245+G361+G401+G354</f>
        <v>918763</v>
      </c>
      <c r="Y147" s="47">
        <f>Y148+Y164+Y245+Y361</f>
        <v>528802</v>
      </c>
    </row>
    <row r="148" spans="1:25" ht="15.75" customHeight="1" hidden="1">
      <c r="A148" s="16"/>
      <c r="B148" s="21"/>
      <c r="C148" s="17"/>
      <c r="D148" s="17"/>
      <c r="E148" s="18"/>
      <c r="F148" s="14"/>
      <c r="G148" s="18"/>
      <c r="Y148" s="18"/>
    </row>
    <row r="149" spans="1:25" ht="12.75" hidden="1">
      <c r="A149" s="19"/>
      <c r="B149" s="21"/>
      <c r="C149" s="25"/>
      <c r="D149" s="25"/>
      <c r="E149" s="14"/>
      <c r="F149" s="14"/>
      <c r="G149" s="18"/>
      <c r="Y149" s="18"/>
    </row>
    <row r="150" spans="1:25" ht="12.75" hidden="1">
      <c r="A150" s="20"/>
      <c r="B150" s="21"/>
      <c r="C150" s="21"/>
      <c r="D150" s="21"/>
      <c r="E150" s="14"/>
      <c r="F150" s="14"/>
      <c r="G150" s="18"/>
      <c r="Y150" s="18"/>
    </row>
    <row r="151" spans="1:25" ht="30" customHeight="1" hidden="1">
      <c r="A151" s="26"/>
      <c r="B151" s="21"/>
      <c r="C151" s="21"/>
      <c r="D151" s="21"/>
      <c r="E151" s="21"/>
      <c r="F151" s="14"/>
      <c r="G151" s="18"/>
      <c r="Y151" s="18"/>
    </row>
    <row r="152" spans="1:25" ht="12.75" hidden="1">
      <c r="A152" s="23"/>
      <c r="B152" s="21"/>
      <c r="C152" s="21"/>
      <c r="D152" s="21"/>
      <c r="E152" s="21"/>
      <c r="F152" s="1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2.75" hidden="1">
      <c r="A153" s="24"/>
      <c r="B153" s="21"/>
      <c r="C153" s="21"/>
      <c r="D153" s="21"/>
      <c r="E153" s="21"/>
      <c r="F153" s="14"/>
      <c r="G153" s="18"/>
      <c r="Y153" s="18"/>
    </row>
    <row r="154" spans="1:25" ht="12.75" hidden="1">
      <c r="A154" s="23"/>
      <c r="B154" s="21"/>
      <c r="C154" s="21"/>
      <c r="D154" s="21"/>
      <c r="E154" s="21"/>
      <c r="F154" s="14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42" customHeight="1" hidden="1">
      <c r="A155" s="23"/>
      <c r="B155" s="21"/>
      <c r="C155" s="21"/>
      <c r="D155" s="21"/>
      <c r="E155" s="21"/>
      <c r="F155" s="14"/>
      <c r="G155" s="18"/>
      <c r="Y155" s="18"/>
    </row>
    <row r="156" spans="1:25" ht="12.75" hidden="1">
      <c r="A156" s="24"/>
      <c r="B156" s="21"/>
      <c r="C156" s="21"/>
      <c r="D156" s="21"/>
      <c r="E156" s="21"/>
      <c r="F156" s="14"/>
      <c r="G156" s="18"/>
      <c r="Y156" s="18"/>
    </row>
    <row r="157" spans="1:25" ht="12.75" hidden="1">
      <c r="A157" s="23"/>
      <c r="B157" s="21"/>
      <c r="C157" s="21"/>
      <c r="D157" s="21"/>
      <c r="E157" s="21"/>
      <c r="F157" s="14"/>
      <c r="G157" s="18"/>
      <c r="Y157" s="18"/>
    </row>
    <row r="158" spans="1:25" ht="12.75" hidden="1">
      <c r="A158" s="23"/>
      <c r="B158" s="21"/>
      <c r="C158" s="21"/>
      <c r="D158" s="21"/>
      <c r="E158" s="21"/>
      <c r="F158" s="14"/>
      <c r="G158" s="18"/>
      <c r="Y158" s="18"/>
    </row>
    <row r="159" spans="1:25" ht="16.5" customHeight="1" hidden="1">
      <c r="A159" s="23"/>
      <c r="B159" s="21"/>
      <c r="C159" s="21"/>
      <c r="D159" s="21"/>
      <c r="E159" s="21"/>
      <c r="F159" s="14"/>
      <c r="G159" s="18"/>
      <c r="Y159" s="18"/>
    </row>
    <row r="160" spans="1:25" ht="38.25" hidden="1">
      <c r="A160" s="23" t="s">
        <v>67</v>
      </c>
      <c r="B160" s="21"/>
      <c r="C160" s="17"/>
      <c r="D160" s="17"/>
      <c r="E160" s="14"/>
      <c r="F160" s="14"/>
      <c r="G160" s="18"/>
      <c r="Y160" s="18"/>
    </row>
    <row r="161" spans="1:25" ht="12.75" hidden="1">
      <c r="A161" s="23" t="s">
        <v>68</v>
      </c>
      <c r="B161" s="21"/>
      <c r="C161" s="17"/>
      <c r="D161" s="17"/>
      <c r="E161" s="14"/>
      <c r="F161" s="14"/>
      <c r="G161" s="18">
        <v>1671</v>
      </c>
      <c r="Y161" s="18">
        <v>1671</v>
      </c>
    </row>
    <row r="162" spans="1:25" ht="12.75" hidden="1">
      <c r="A162" s="40"/>
      <c r="B162" s="21"/>
      <c r="C162" s="17"/>
      <c r="D162" s="17"/>
      <c r="E162" s="14"/>
      <c r="F162" s="14"/>
      <c r="G162" s="18"/>
      <c r="Y162" s="18"/>
    </row>
    <row r="163" spans="1:25" ht="12.75" hidden="1">
      <c r="A163" s="23"/>
      <c r="B163" s="21"/>
      <c r="C163" s="17"/>
      <c r="D163" s="17"/>
      <c r="E163" s="14"/>
      <c r="F163" s="14"/>
      <c r="G163" s="18"/>
      <c r="Y163" s="18"/>
    </row>
    <row r="164" spans="1:25" ht="12.75">
      <c r="A164" s="16" t="s">
        <v>46</v>
      </c>
      <c r="B164" s="21" t="s">
        <v>95</v>
      </c>
      <c r="C164" s="28" t="s">
        <v>2</v>
      </c>
      <c r="D164" s="28" t="s">
        <v>17</v>
      </c>
      <c r="E164" s="18"/>
      <c r="F164" s="14"/>
      <c r="G164" s="15">
        <f>G165+G171+G183+G197+G221+G235+G177</f>
        <v>587164</v>
      </c>
      <c r="Y164" s="15">
        <f>Y165+Y171+Y183+Y197+Y221+Y235</f>
        <v>276558</v>
      </c>
    </row>
    <row r="165" spans="1:25" ht="26.25" customHeight="1" hidden="1">
      <c r="A165" s="16" t="s">
        <v>96</v>
      </c>
      <c r="B165" s="21" t="s">
        <v>95</v>
      </c>
      <c r="C165" s="28" t="s">
        <v>2</v>
      </c>
      <c r="D165" s="28" t="s">
        <v>97</v>
      </c>
      <c r="E165" s="18"/>
      <c r="F165" s="14"/>
      <c r="G165" s="15">
        <f>G169</f>
        <v>0</v>
      </c>
      <c r="Y165" s="15">
        <f>Y169</f>
        <v>0</v>
      </c>
    </row>
    <row r="166" spans="1:25" ht="43.5" customHeight="1" hidden="1">
      <c r="A166" s="48" t="s">
        <v>314</v>
      </c>
      <c r="B166" s="21" t="s">
        <v>95</v>
      </c>
      <c r="C166" s="28" t="s">
        <v>2</v>
      </c>
      <c r="D166" s="28" t="s">
        <v>97</v>
      </c>
      <c r="E166" s="32" t="s">
        <v>246</v>
      </c>
      <c r="F166" s="32"/>
      <c r="G166" s="15">
        <f>G169</f>
        <v>0</v>
      </c>
      <c r="Y166" s="15">
        <f>Y169</f>
        <v>0</v>
      </c>
    </row>
    <row r="167" spans="1:25" ht="28.5" customHeight="1" hidden="1">
      <c r="A167" s="41" t="s">
        <v>315</v>
      </c>
      <c r="B167" s="21" t="s">
        <v>95</v>
      </c>
      <c r="C167" s="28" t="s">
        <v>2</v>
      </c>
      <c r="D167" s="28" t="s">
        <v>97</v>
      </c>
      <c r="E167" s="32" t="s">
        <v>246</v>
      </c>
      <c r="F167" s="28"/>
      <c r="G167" s="15">
        <f>G168</f>
        <v>0</v>
      </c>
      <c r="Y167" s="15">
        <f>Y168</f>
        <v>0</v>
      </c>
    </row>
    <row r="168" spans="1:25" ht="51.75" customHeight="1" hidden="1">
      <c r="A168" s="40" t="s">
        <v>98</v>
      </c>
      <c r="B168" s="21" t="s">
        <v>95</v>
      </c>
      <c r="C168" s="32" t="s">
        <v>2</v>
      </c>
      <c r="D168" s="32" t="s">
        <v>97</v>
      </c>
      <c r="E168" s="32" t="s">
        <v>247</v>
      </c>
      <c r="F168" s="32"/>
      <c r="G168" s="15">
        <f>G169</f>
        <v>0</v>
      </c>
      <c r="Y168" s="15">
        <f>Y169</f>
        <v>0</v>
      </c>
    </row>
    <row r="169" spans="1:25" ht="45" customHeight="1" hidden="1">
      <c r="A169" s="23" t="s">
        <v>67</v>
      </c>
      <c r="B169" s="21" t="s">
        <v>95</v>
      </c>
      <c r="C169" s="32" t="s">
        <v>2</v>
      </c>
      <c r="D169" s="32" t="s">
        <v>97</v>
      </c>
      <c r="E169" s="32" t="s">
        <v>247</v>
      </c>
      <c r="F169" s="32">
        <v>200</v>
      </c>
      <c r="G169" s="15"/>
      <c r="Y169" s="15"/>
    </row>
    <row r="170" spans="1:25" ht="41.25" customHeight="1" hidden="1">
      <c r="A170" s="49" t="s">
        <v>245</v>
      </c>
      <c r="B170" s="21" t="s">
        <v>95</v>
      </c>
      <c r="C170" s="32" t="s">
        <v>2</v>
      </c>
      <c r="D170" s="32" t="s">
        <v>97</v>
      </c>
      <c r="E170" s="32" t="s">
        <v>247</v>
      </c>
      <c r="F170" s="32">
        <v>240</v>
      </c>
      <c r="G170" s="15"/>
      <c r="Y170" s="15"/>
    </row>
    <row r="171" spans="1:25" ht="12.75" hidden="1">
      <c r="A171" s="33" t="s">
        <v>32</v>
      </c>
      <c r="B171" s="21" t="s">
        <v>95</v>
      </c>
      <c r="C171" s="17" t="s">
        <v>2</v>
      </c>
      <c r="D171" s="17" t="s">
        <v>16</v>
      </c>
      <c r="E171" s="18"/>
      <c r="F171" s="14"/>
      <c r="G171" s="18">
        <f>G175</f>
        <v>0</v>
      </c>
      <c r="Y171" s="18">
        <f>Y175</f>
        <v>0</v>
      </c>
    </row>
    <row r="172" spans="1:25" ht="38.25" hidden="1">
      <c r="A172" s="48" t="s">
        <v>314</v>
      </c>
      <c r="B172" s="21" t="s">
        <v>95</v>
      </c>
      <c r="C172" s="28" t="s">
        <v>2</v>
      </c>
      <c r="D172" s="28" t="s">
        <v>16</v>
      </c>
      <c r="E172" s="32" t="s">
        <v>248</v>
      </c>
      <c r="F172" s="32"/>
      <c r="G172" s="50">
        <f>G173</f>
        <v>0</v>
      </c>
      <c r="Y172" s="50">
        <f>Y173</f>
        <v>0</v>
      </c>
    </row>
    <row r="173" spans="1:25" ht="38.25" hidden="1">
      <c r="A173" s="48" t="s">
        <v>327</v>
      </c>
      <c r="B173" s="21" t="s">
        <v>95</v>
      </c>
      <c r="C173" s="28" t="s">
        <v>2</v>
      </c>
      <c r="D173" s="28" t="s">
        <v>16</v>
      </c>
      <c r="E173" s="32" t="s">
        <v>249</v>
      </c>
      <c r="F173" s="32"/>
      <c r="G173" s="50">
        <f>G174</f>
        <v>0</v>
      </c>
      <c r="Y173" s="50">
        <f>Y174</f>
        <v>0</v>
      </c>
    </row>
    <row r="174" spans="1:25" ht="51" hidden="1">
      <c r="A174" s="41" t="s">
        <v>79</v>
      </c>
      <c r="B174" s="21" t="s">
        <v>95</v>
      </c>
      <c r="C174" s="32" t="s">
        <v>2</v>
      </c>
      <c r="D174" s="32" t="s">
        <v>16</v>
      </c>
      <c r="E174" s="32" t="s">
        <v>249</v>
      </c>
      <c r="F174" s="32"/>
      <c r="G174" s="50">
        <f>G175</f>
        <v>0</v>
      </c>
      <c r="Y174" s="50">
        <f>Y175</f>
        <v>0</v>
      </c>
    </row>
    <row r="175" spans="1:25" ht="38.25" hidden="1">
      <c r="A175" s="23" t="s">
        <v>347</v>
      </c>
      <c r="B175" s="21" t="s">
        <v>95</v>
      </c>
      <c r="C175" s="32" t="s">
        <v>2</v>
      </c>
      <c r="D175" s="32" t="s">
        <v>16</v>
      </c>
      <c r="E175" s="32" t="s">
        <v>249</v>
      </c>
      <c r="F175" s="32">
        <v>200</v>
      </c>
      <c r="G175" s="50">
        <f>G181</f>
        <v>0</v>
      </c>
      <c r="Y175" s="50">
        <f>Y181</f>
        <v>0</v>
      </c>
    </row>
    <row r="176" spans="1:25" ht="12.75">
      <c r="A176" s="46" t="s">
        <v>96</v>
      </c>
      <c r="B176" s="21" t="s">
        <v>95</v>
      </c>
      <c r="C176" s="32" t="s">
        <v>2</v>
      </c>
      <c r="D176" s="32" t="s">
        <v>97</v>
      </c>
      <c r="E176" s="32"/>
      <c r="F176" s="32"/>
      <c r="G176" s="50">
        <f>G177</f>
        <v>239167</v>
      </c>
      <c r="Y176" s="50"/>
    </row>
    <row r="177" spans="1:25" ht="44.25" customHeight="1">
      <c r="A177" s="48" t="s">
        <v>314</v>
      </c>
      <c r="B177" s="21" t="s">
        <v>95</v>
      </c>
      <c r="C177" s="32" t="s">
        <v>2</v>
      </c>
      <c r="D177" s="32" t="s">
        <v>97</v>
      </c>
      <c r="E177" s="51" t="s">
        <v>469</v>
      </c>
      <c r="F177" s="32"/>
      <c r="G177" s="50">
        <f>G178</f>
        <v>239167</v>
      </c>
      <c r="Y177" s="50"/>
    </row>
    <row r="178" spans="1:25" ht="54" customHeight="1">
      <c r="A178" s="22" t="s">
        <v>464</v>
      </c>
      <c r="B178" s="21" t="s">
        <v>95</v>
      </c>
      <c r="C178" s="32" t="s">
        <v>2</v>
      </c>
      <c r="D178" s="32" t="s">
        <v>97</v>
      </c>
      <c r="E178" s="52" t="s">
        <v>468</v>
      </c>
      <c r="F178" s="32"/>
      <c r="G178" s="50">
        <f>G179</f>
        <v>239167</v>
      </c>
      <c r="Y178" s="50"/>
    </row>
    <row r="179" spans="1:25" ht="45.75" customHeight="1">
      <c r="A179" s="53" t="s">
        <v>465</v>
      </c>
      <c r="B179" s="21" t="s">
        <v>95</v>
      </c>
      <c r="C179" s="32" t="s">
        <v>2</v>
      </c>
      <c r="D179" s="32" t="s">
        <v>97</v>
      </c>
      <c r="E179" s="52" t="s">
        <v>468</v>
      </c>
      <c r="F179" s="32"/>
      <c r="G179" s="50">
        <f>G180</f>
        <v>239167</v>
      </c>
      <c r="Y179" s="50"/>
    </row>
    <row r="180" spans="1:25" ht="45" customHeight="1">
      <c r="A180" s="23" t="s">
        <v>466</v>
      </c>
      <c r="B180" s="21" t="s">
        <v>95</v>
      </c>
      <c r="C180" s="32" t="s">
        <v>2</v>
      </c>
      <c r="D180" s="32" t="s">
        <v>97</v>
      </c>
      <c r="E180" s="52" t="s">
        <v>468</v>
      </c>
      <c r="F180" s="32">
        <v>400</v>
      </c>
      <c r="G180" s="50">
        <f>G182</f>
        <v>239167</v>
      </c>
      <c r="Y180" s="50"/>
    </row>
    <row r="181" spans="1:25" ht="12.75" hidden="1">
      <c r="A181" s="23" t="s">
        <v>467</v>
      </c>
      <c r="B181" s="21" t="s">
        <v>95</v>
      </c>
      <c r="C181" s="32" t="s">
        <v>2</v>
      </c>
      <c r="D181" s="32" t="s">
        <v>16</v>
      </c>
      <c r="E181" s="32" t="s">
        <v>249</v>
      </c>
      <c r="F181" s="32">
        <v>240</v>
      </c>
      <c r="G181" s="50"/>
      <c r="Y181" s="50"/>
    </row>
    <row r="182" spans="1:25" ht="16.5" customHeight="1">
      <c r="A182" s="23" t="s">
        <v>467</v>
      </c>
      <c r="B182" s="21" t="s">
        <v>95</v>
      </c>
      <c r="C182" s="32" t="s">
        <v>2</v>
      </c>
      <c r="D182" s="32" t="s">
        <v>97</v>
      </c>
      <c r="E182" s="52" t="s">
        <v>468</v>
      </c>
      <c r="F182" s="32">
        <v>410</v>
      </c>
      <c r="G182" s="50">
        <f>79642+159525</f>
        <v>239167</v>
      </c>
      <c r="Y182" s="50"/>
    </row>
    <row r="183" spans="1:25" ht="15" customHeight="1">
      <c r="A183" s="33" t="s">
        <v>33</v>
      </c>
      <c r="B183" s="21" t="s">
        <v>95</v>
      </c>
      <c r="C183" s="17" t="s">
        <v>2</v>
      </c>
      <c r="D183" s="17" t="s">
        <v>21</v>
      </c>
      <c r="E183" s="18"/>
      <c r="F183" s="14"/>
      <c r="G183" s="18">
        <f>G184</f>
        <v>149262</v>
      </c>
      <c r="Y183" s="18">
        <f>Y184</f>
        <v>160785</v>
      </c>
    </row>
    <row r="184" spans="1:25" ht="38.25">
      <c r="A184" s="48" t="s">
        <v>255</v>
      </c>
      <c r="B184" s="21" t="s">
        <v>95</v>
      </c>
      <c r="C184" s="32" t="s">
        <v>2</v>
      </c>
      <c r="D184" s="32" t="s">
        <v>21</v>
      </c>
      <c r="E184" s="32" t="s">
        <v>251</v>
      </c>
      <c r="F184" s="32"/>
      <c r="G184" s="50">
        <f>G185+G189+G193</f>
        <v>149262</v>
      </c>
      <c r="Y184" s="50">
        <f>Y185+Y189+Y193</f>
        <v>160785</v>
      </c>
    </row>
    <row r="185" spans="1:25" ht="51">
      <c r="A185" s="41" t="s">
        <v>316</v>
      </c>
      <c r="B185" s="21" t="s">
        <v>95</v>
      </c>
      <c r="C185" s="32" t="s">
        <v>2</v>
      </c>
      <c r="D185" s="32" t="s">
        <v>21</v>
      </c>
      <c r="E185" s="32" t="s">
        <v>252</v>
      </c>
      <c r="F185" s="32"/>
      <c r="G185" s="50">
        <f>G186</f>
        <v>842</v>
      </c>
      <c r="Y185" s="50">
        <f>Y186</f>
        <v>843</v>
      </c>
    </row>
    <row r="186" spans="1:25" ht="76.5">
      <c r="A186" s="41" t="s">
        <v>437</v>
      </c>
      <c r="B186" s="21" t="s">
        <v>95</v>
      </c>
      <c r="C186" s="32" t="s">
        <v>2</v>
      </c>
      <c r="D186" s="32" t="s">
        <v>21</v>
      </c>
      <c r="E186" s="32" t="s">
        <v>306</v>
      </c>
      <c r="F186" s="32"/>
      <c r="G186" s="50">
        <f>G187</f>
        <v>842</v>
      </c>
      <c r="Y186" s="50">
        <f>Y187</f>
        <v>843</v>
      </c>
    </row>
    <row r="187" spans="1:25" ht="89.25">
      <c r="A187" s="24" t="s">
        <v>94</v>
      </c>
      <c r="B187" s="21" t="s">
        <v>95</v>
      </c>
      <c r="C187" s="32" t="s">
        <v>2</v>
      </c>
      <c r="D187" s="32" t="s">
        <v>21</v>
      </c>
      <c r="E187" s="32" t="s">
        <v>306</v>
      </c>
      <c r="F187" s="32">
        <v>100</v>
      </c>
      <c r="G187" s="50">
        <f>G188</f>
        <v>842</v>
      </c>
      <c r="Y187" s="50">
        <f>Y188</f>
        <v>843</v>
      </c>
    </row>
    <row r="188" spans="1:25" ht="38.25">
      <c r="A188" s="24" t="s">
        <v>209</v>
      </c>
      <c r="B188" s="21" t="s">
        <v>95</v>
      </c>
      <c r="C188" s="32" t="s">
        <v>2</v>
      </c>
      <c r="D188" s="32" t="s">
        <v>21</v>
      </c>
      <c r="E188" s="32" t="s">
        <v>306</v>
      </c>
      <c r="F188" s="32">
        <v>120</v>
      </c>
      <c r="G188" s="50">
        <f>814+28</f>
        <v>842</v>
      </c>
      <c r="Y188" s="50">
        <f>815+28</f>
        <v>843</v>
      </c>
    </row>
    <row r="189" spans="1:25" ht="38.25">
      <c r="A189" s="41" t="s">
        <v>317</v>
      </c>
      <c r="B189" s="21" t="s">
        <v>95</v>
      </c>
      <c r="C189" s="32" t="s">
        <v>2</v>
      </c>
      <c r="D189" s="32" t="s">
        <v>21</v>
      </c>
      <c r="E189" s="32" t="s">
        <v>253</v>
      </c>
      <c r="F189" s="32"/>
      <c r="G189" s="50">
        <f>G190</f>
        <v>148420</v>
      </c>
      <c r="Y189" s="50">
        <f>Y190</f>
        <v>159942</v>
      </c>
    </row>
    <row r="190" spans="1:25" ht="38.25">
      <c r="A190" s="41" t="s">
        <v>438</v>
      </c>
      <c r="B190" s="21" t="s">
        <v>95</v>
      </c>
      <c r="C190" s="32" t="s">
        <v>2</v>
      </c>
      <c r="D190" s="32" t="s">
        <v>21</v>
      </c>
      <c r="E190" s="32" t="s">
        <v>254</v>
      </c>
      <c r="F190" s="32"/>
      <c r="G190" s="50">
        <f>G191</f>
        <v>148420</v>
      </c>
      <c r="Y190" s="50">
        <f>Y191</f>
        <v>159942</v>
      </c>
    </row>
    <row r="191" spans="1:25" ht="38.25">
      <c r="A191" s="23" t="s">
        <v>347</v>
      </c>
      <c r="B191" s="21" t="s">
        <v>95</v>
      </c>
      <c r="C191" s="32" t="s">
        <v>2</v>
      </c>
      <c r="D191" s="32" t="s">
        <v>21</v>
      </c>
      <c r="E191" s="32" t="s">
        <v>254</v>
      </c>
      <c r="F191" s="32">
        <v>200</v>
      </c>
      <c r="G191" s="50">
        <f>G192</f>
        <v>148420</v>
      </c>
      <c r="H191" s="50">
        <f aca="true" t="shared" si="31" ref="H191:Y191">H192</f>
        <v>0</v>
      </c>
      <c r="I191" s="50">
        <f t="shared" si="31"/>
        <v>0</v>
      </c>
      <c r="J191" s="50">
        <f t="shared" si="31"/>
        <v>0</v>
      </c>
      <c r="K191" s="50">
        <f t="shared" si="31"/>
        <v>0</v>
      </c>
      <c r="L191" s="50">
        <f t="shared" si="31"/>
        <v>0</v>
      </c>
      <c r="M191" s="50">
        <f t="shared" si="31"/>
        <v>0</v>
      </c>
      <c r="N191" s="50">
        <f t="shared" si="31"/>
        <v>0</v>
      </c>
      <c r="O191" s="50">
        <f t="shared" si="31"/>
        <v>0</v>
      </c>
      <c r="P191" s="50">
        <f t="shared" si="31"/>
        <v>0</v>
      </c>
      <c r="Q191" s="50">
        <f t="shared" si="31"/>
        <v>0</v>
      </c>
      <c r="R191" s="50">
        <f t="shared" si="31"/>
        <v>0</v>
      </c>
      <c r="S191" s="50">
        <f t="shared" si="31"/>
        <v>0</v>
      </c>
      <c r="T191" s="50">
        <f t="shared" si="31"/>
        <v>0</v>
      </c>
      <c r="U191" s="50">
        <f t="shared" si="31"/>
        <v>0</v>
      </c>
      <c r="V191" s="50">
        <f t="shared" si="31"/>
        <v>0</v>
      </c>
      <c r="W191" s="50">
        <f t="shared" si="31"/>
        <v>0</v>
      </c>
      <c r="X191" s="50">
        <f t="shared" si="31"/>
        <v>0</v>
      </c>
      <c r="Y191" s="50">
        <f t="shared" si="31"/>
        <v>159942</v>
      </c>
    </row>
    <row r="192" spans="1:25" ht="38.25">
      <c r="A192" s="23" t="s">
        <v>348</v>
      </c>
      <c r="B192" s="21" t="s">
        <v>95</v>
      </c>
      <c r="C192" s="32" t="s">
        <v>2</v>
      </c>
      <c r="D192" s="32" t="s">
        <v>21</v>
      </c>
      <c r="E192" s="32" t="s">
        <v>254</v>
      </c>
      <c r="F192" s="32">
        <v>240</v>
      </c>
      <c r="G192" s="50">
        <v>148420</v>
      </c>
      <c r="Y192" s="50">
        <v>159942</v>
      </c>
    </row>
    <row r="193" spans="1:25" ht="42" customHeight="1" hidden="1">
      <c r="A193" s="54"/>
      <c r="B193" s="21"/>
      <c r="C193" s="32"/>
      <c r="D193" s="32"/>
      <c r="E193" s="32"/>
      <c r="F193" s="32"/>
      <c r="G193" s="50"/>
      <c r="Y193" s="50"/>
    </row>
    <row r="194" spans="1:25" ht="12.75" hidden="1">
      <c r="A194" s="41"/>
      <c r="B194" s="21"/>
      <c r="C194" s="32"/>
      <c r="D194" s="32"/>
      <c r="E194" s="32"/>
      <c r="F194" s="32"/>
      <c r="G194" s="50"/>
      <c r="Y194" s="50"/>
    </row>
    <row r="195" spans="1:25" ht="42" customHeight="1" hidden="1">
      <c r="A195" s="24"/>
      <c r="B195" s="21"/>
      <c r="C195" s="32"/>
      <c r="D195" s="32"/>
      <c r="E195" s="32"/>
      <c r="F195" s="32"/>
      <c r="G195" s="50"/>
      <c r="Y195" s="50"/>
    </row>
    <row r="196" spans="1:25" ht="12.75" hidden="1">
      <c r="A196" s="49"/>
      <c r="B196" s="21"/>
      <c r="C196" s="32"/>
      <c r="D196" s="32"/>
      <c r="E196" s="32"/>
      <c r="F196" s="32"/>
      <c r="G196" s="50"/>
      <c r="Y196" s="50"/>
    </row>
    <row r="197" spans="1:25" ht="28.5" customHeight="1">
      <c r="A197" s="33" t="s">
        <v>101</v>
      </c>
      <c r="B197" s="21" t="s">
        <v>95</v>
      </c>
      <c r="C197" s="17" t="s">
        <v>2</v>
      </c>
      <c r="D197" s="17" t="s">
        <v>20</v>
      </c>
      <c r="E197" s="17"/>
      <c r="F197" s="21"/>
      <c r="G197" s="18">
        <f>G198</f>
        <v>193689</v>
      </c>
      <c r="Y197" s="18">
        <f>Y198</f>
        <v>110727</v>
      </c>
    </row>
    <row r="198" spans="1:25" ht="38.25">
      <c r="A198" s="48" t="s">
        <v>314</v>
      </c>
      <c r="B198" s="21" t="s">
        <v>95</v>
      </c>
      <c r="C198" s="32" t="s">
        <v>2</v>
      </c>
      <c r="D198" s="32" t="s">
        <v>20</v>
      </c>
      <c r="E198" s="55" t="s">
        <v>248</v>
      </c>
      <c r="F198" s="32"/>
      <c r="G198" s="50">
        <f>G199+G203+G207+G232</f>
        <v>193689</v>
      </c>
      <c r="H198" s="50">
        <f aca="true" t="shared" si="32" ref="H198:Y198">H199+H203+H207+H232</f>
        <v>0</v>
      </c>
      <c r="I198" s="50">
        <f t="shared" si="32"/>
        <v>0</v>
      </c>
      <c r="J198" s="50">
        <f t="shared" si="32"/>
        <v>0</v>
      </c>
      <c r="K198" s="50">
        <f t="shared" si="32"/>
        <v>0</v>
      </c>
      <c r="L198" s="50">
        <f t="shared" si="32"/>
        <v>0</v>
      </c>
      <c r="M198" s="50">
        <f t="shared" si="32"/>
        <v>0</v>
      </c>
      <c r="N198" s="50">
        <f t="shared" si="32"/>
        <v>0</v>
      </c>
      <c r="O198" s="50">
        <f t="shared" si="32"/>
        <v>0</v>
      </c>
      <c r="P198" s="50">
        <f t="shared" si="32"/>
        <v>0</v>
      </c>
      <c r="Q198" s="50">
        <f t="shared" si="32"/>
        <v>0</v>
      </c>
      <c r="R198" s="50">
        <f t="shared" si="32"/>
        <v>0</v>
      </c>
      <c r="S198" s="50">
        <f t="shared" si="32"/>
        <v>0</v>
      </c>
      <c r="T198" s="50">
        <f t="shared" si="32"/>
        <v>0</v>
      </c>
      <c r="U198" s="50">
        <f t="shared" si="32"/>
        <v>0</v>
      </c>
      <c r="V198" s="50">
        <f t="shared" si="32"/>
        <v>0</v>
      </c>
      <c r="W198" s="50">
        <f t="shared" si="32"/>
        <v>0</v>
      </c>
      <c r="X198" s="50">
        <f t="shared" si="32"/>
        <v>0</v>
      </c>
      <c r="Y198" s="50">
        <f t="shared" si="32"/>
        <v>110727</v>
      </c>
    </row>
    <row r="199" spans="1:25" ht="38.25">
      <c r="A199" s="41" t="s">
        <v>318</v>
      </c>
      <c r="B199" s="21" t="s">
        <v>95</v>
      </c>
      <c r="C199" s="32" t="s">
        <v>2</v>
      </c>
      <c r="D199" s="32" t="s">
        <v>20</v>
      </c>
      <c r="E199" s="32" t="s">
        <v>256</v>
      </c>
      <c r="F199" s="32"/>
      <c r="G199" s="50">
        <f>G200</f>
        <v>38297</v>
      </c>
      <c r="Y199" s="50">
        <f>Y200</f>
        <v>37596</v>
      </c>
    </row>
    <row r="200" spans="1:25" ht="12.75">
      <c r="A200" s="41" t="s">
        <v>415</v>
      </c>
      <c r="B200" s="21" t="s">
        <v>95</v>
      </c>
      <c r="C200" s="32" t="s">
        <v>2</v>
      </c>
      <c r="D200" s="32" t="s">
        <v>20</v>
      </c>
      <c r="E200" s="32" t="s">
        <v>257</v>
      </c>
      <c r="F200" s="32"/>
      <c r="G200" s="50">
        <f>G201</f>
        <v>38297</v>
      </c>
      <c r="Y200" s="50">
        <f>Y201</f>
        <v>37596</v>
      </c>
    </row>
    <row r="201" spans="1:25" ht="38.25">
      <c r="A201" s="23" t="s">
        <v>347</v>
      </c>
      <c r="B201" s="21" t="s">
        <v>95</v>
      </c>
      <c r="C201" s="32" t="s">
        <v>2</v>
      </c>
      <c r="D201" s="32" t="s">
        <v>20</v>
      </c>
      <c r="E201" s="32" t="s">
        <v>257</v>
      </c>
      <c r="F201" s="32">
        <v>200</v>
      </c>
      <c r="G201" s="50">
        <f>G202</f>
        <v>38297</v>
      </c>
      <c r="Y201" s="50">
        <f>Y202</f>
        <v>37596</v>
      </c>
    </row>
    <row r="202" spans="1:25" ht="38.25">
      <c r="A202" s="23" t="s">
        <v>348</v>
      </c>
      <c r="B202" s="21" t="s">
        <v>95</v>
      </c>
      <c r="C202" s="32" t="s">
        <v>2</v>
      </c>
      <c r="D202" s="32" t="s">
        <v>20</v>
      </c>
      <c r="E202" s="32" t="s">
        <v>257</v>
      </c>
      <c r="F202" s="32">
        <v>240</v>
      </c>
      <c r="G202" s="50">
        <v>38297</v>
      </c>
      <c r="Y202" s="50">
        <v>37596</v>
      </c>
    </row>
    <row r="203" spans="1:25" ht="38.25">
      <c r="A203" s="41" t="s">
        <v>319</v>
      </c>
      <c r="B203" s="21" t="s">
        <v>95</v>
      </c>
      <c r="C203" s="32" t="s">
        <v>2</v>
      </c>
      <c r="D203" s="32" t="s">
        <v>20</v>
      </c>
      <c r="E203" s="32" t="s">
        <v>258</v>
      </c>
      <c r="F203" s="32"/>
      <c r="G203" s="50">
        <f>G204</f>
        <v>11791</v>
      </c>
      <c r="Y203" s="50">
        <f>Y204</f>
        <v>12492</v>
      </c>
    </row>
    <row r="204" spans="1:25" ht="28.5" customHeight="1">
      <c r="A204" s="41" t="s">
        <v>416</v>
      </c>
      <c r="B204" s="21" t="s">
        <v>95</v>
      </c>
      <c r="C204" s="32" t="s">
        <v>2</v>
      </c>
      <c r="D204" s="32" t="s">
        <v>20</v>
      </c>
      <c r="E204" s="32" t="s">
        <v>259</v>
      </c>
      <c r="F204" s="32"/>
      <c r="G204" s="50">
        <f>G205</f>
        <v>11791</v>
      </c>
      <c r="Y204" s="50">
        <f>Y205</f>
        <v>12492</v>
      </c>
    </row>
    <row r="205" spans="1:25" ht="38.25">
      <c r="A205" s="23" t="s">
        <v>347</v>
      </c>
      <c r="B205" s="21" t="s">
        <v>95</v>
      </c>
      <c r="C205" s="32" t="s">
        <v>2</v>
      </c>
      <c r="D205" s="32" t="s">
        <v>20</v>
      </c>
      <c r="E205" s="32" t="s">
        <v>259</v>
      </c>
      <c r="F205" s="32">
        <v>200</v>
      </c>
      <c r="G205" s="50">
        <f>G206</f>
        <v>11791</v>
      </c>
      <c r="Y205" s="50">
        <f>Y206</f>
        <v>12492</v>
      </c>
    </row>
    <row r="206" spans="1:25" ht="38.25">
      <c r="A206" s="23" t="s">
        <v>348</v>
      </c>
      <c r="B206" s="21" t="s">
        <v>95</v>
      </c>
      <c r="C206" s="32" t="s">
        <v>2</v>
      </c>
      <c r="D206" s="32" t="s">
        <v>20</v>
      </c>
      <c r="E206" s="32" t="s">
        <v>259</v>
      </c>
      <c r="F206" s="32">
        <v>240</v>
      </c>
      <c r="G206" s="50">
        <v>11791</v>
      </c>
      <c r="Y206" s="50">
        <v>12492</v>
      </c>
    </row>
    <row r="207" spans="1:25" ht="42" customHeight="1">
      <c r="A207" s="48" t="s">
        <v>328</v>
      </c>
      <c r="B207" s="21" t="s">
        <v>95</v>
      </c>
      <c r="C207" s="32" t="s">
        <v>2</v>
      </c>
      <c r="D207" s="32" t="s">
        <v>20</v>
      </c>
      <c r="E207" s="32" t="s">
        <v>260</v>
      </c>
      <c r="F207" s="32"/>
      <c r="G207" s="50">
        <f>G212+G208</f>
        <v>142060</v>
      </c>
      <c r="Y207" s="50">
        <f>Y212</f>
        <v>59098</v>
      </c>
    </row>
    <row r="208" spans="1:25" ht="48.75" customHeight="1">
      <c r="A208" s="53" t="s">
        <v>476</v>
      </c>
      <c r="B208" s="21" t="s">
        <v>95</v>
      </c>
      <c r="C208" s="32" t="s">
        <v>2</v>
      </c>
      <c r="D208" s="32" t="s">
        <v>20</v>
      </c>
      <c r="E208" s="52" t="s">
        <v>477</v>
      </c>
      <c r="F208" s="32"/>
      <c r="G208" s="50">
        <f>G209</f>
        <v>82962</v>
      </c>
      <c r="Y208" s="50">
        <v>0</v>
      </c>
    </row>
    <row r="209" spans="1:25" ht="44.25" customHeight="1">
      <c r="A209" s="23" t="s">
        <v>347</v>
      </c>
      <c r="B209" s="21" t="s">
        <v>95</v>
      </c>
      <c r="C209" s="32" t="s">
        <v>2</v>
      </c>
      <c r="D209" s="32" t="s">
        <v>20</v>
      </c>
      <c r="E209" s="52" t="s">
        <v>477</v>
      </c>
      <c r="F209" s="32">
        <v>200</v>
      </c>
      <c r="G209" s="50">
        <f>G210</f>
        <v>82962</v>
      </c>
      <c r="Y209" s="50">
        <v>0</v>
      </c>
    </row>
    <row r="210" spans="1:25" ht="45" customHeight="1">
      <c r="A210" s="23" t="s">
        <v>348</v>
      </c>
      <c r="B210" s="21" t="s">
        <v>95</v>
      </c>
      <c r="C210" s="32" t="s">
        <v>2</v>
      </c>
      <c r="D210" s="32" t="s">
        <v>20</v>
      </c>
      <c r="E210" s="52" t="s">
        <v>477</v>
      </c>
      <c r="F210" s="32">
        <v>240</v>
      </c>
      <c r="G210" s="50">
        <v>82962</v>
      </c>
      <c r="Y210" s="50">
        <v>0</v>
      </c>
    </row>
    <row r="211" spans="1:25" ht="42" customHeight="1" hidden="1">
      <c r="A211" s="48"/>
      <c r="B211" s="21"/>
      <c r="C211" s="32"/>
      <c r="D211" s="32"/>
      <c r="E211" s="32"/>
      <c r="F211" s="32"/>
      <c r="G211" s="50"/>
      <c r="Y211" s="50"/>
    </row>
    <row r="212" spans="1:25" ht="27.75" customHeight="1">
      <c r="A212" s="41" t="s">
        <v>417</v>
      </c>
      <c r="B212" s="21" t="s">
        <v>95</v>
      </c>
      <c r="C212" s="32" t="s">
        <v>2</v>
      </c>
      <c r="D212" s="32" t="s">
        <v>20</v>
      </c>
      <c r="E212" s="32" t="s">
        <v>344</v>
      </c>
      <c r="F212" s="32"/>
      <c r="G212" s="50">
        <f>G213</f>
        <v>59098</v>
      </c>
      <c r="Y212" s="50">
        <f>Y213</f>
        <v>59098</v>
      </c>
    </row>
    <row r="213" spans="1:25" ht="38.25">
      <c r="A213" s="23" t="s">
        <v>347</v>
      </c>
      <c r="B213" s="21" t="s">
        <v>95</v>
      </c>
      <c r="C213" s="32" t="s">
        <v>2</v>
      </c>
      <c r="D213" s="32" t="s">
        <v>20</v>
      </c>
      <c r="E213" s="32" t="s">
        <v>344</v>
      </c>
      <c r="F213" s="32">
        <v>200</v>
      </c>
      <c r="G213" s="50">
        <v>59098</v>
      </c>
      <c r="Y213" s="50">
        <v>59098</v>
      </c>
    </row>
    <row r="214" spans="1:25" ht="38.25">
      <c r="A214" s="23" t="s">
        <v>348</v>
      </c>
      <c r="B214" s="21" t="s">
        <v>95</v>
      </c>
      <c r="C214" s="32" t="s">
        <v>2</v>
      </c>
      <c r="D214" s="32" t="s">
        <v>20</v>
      </c>
      <c r="E214" s="32" t="s">
        <v>344</v>
      </c>
      <c r="F214" s="32">
        <v>240</v>
      </c>
      <c r="G214" s="50">
        <v>59098</v>
      </c>
      <c r="Y214" s="50">
        <v>59098</v>
      </c>
    </row>
    <row r="215" ht="45" customHeight="1" hidden="1">
      <c r="A215" s="56"/>
    </row>
    <row r="216" ht="12.75" hidden="1">
      <c r="A216" s="56"/>
    </row>
    <row r="217" ht="12.75" hidden="1">
      <c r="A217" s="56"/>
    </row>
    <row r="218" ht="46.5" customHeight="1" hidden="1">
      <c r="A218" s="56"/>
    </row>
    <row r="219" spans="1:25" ht="38.25" hidden="1">
      <c r="A219" s="40" t="s">
        <v>81</v>
      </c>
      <c r="B219" s="21" t="s">
        <v>95</v>
      </c>
      <c r="C219" s="17" t="s">
        <v>2</v>
      </c>
      <c r="D219" s="17" t="s">
        <v>20</v>
      </c>
      <c r="E219" s="17" t="s">
        <v>80</v>
      </c>
      <c r="F219" s="14"/>
      <c r="G219" s="18">
        <f>G220</f>
        <v>0</v>
      </c>
      <c r="Y219" s="18">
        <f>Y220</f>
        <v>0</v>
      </c>
    </row>
    <row r="220" spans="1:25" ht="38.25" hidden="1">
      <c r="A220" s="23" t="s">
        <v>67</v>
      </c>
      <c r="B220" s="21" t="s">
        <v>95</v>
      </c>
      <c r="C220" s="17" t="s">
        <v>2</v>
      </c>
      <c r="D220" s="17" t="s">
        <v>20</v>
      </c>
      <c r="E220" s="17" t="s">
        <v>80</v>
      </c>
      <c r="F220" s="14">
        <v>200</v>
      </c>
      <c r="G220" s="18"/>
      <c r="Y220" s="18"/>
    </row>
    <row r="221" spans="1:25" ht="12.75" hidden="1">
      <c r="A221" s="33"/>
      <c r="B221" s="21"/>
      <c r="C221" s="17"/>
      <c r="D221" s="17"/>
      <c r="E221" s="17"/>
      <c r="F221" s="14"/>
      <c r="G221" s="18"/>
      <c r="Y221" s="18"/>
    </row>
    <row r="222" spans="1:25" ht="12.75" hidden="1">
      <c r="A222" s="48"/>
      <c r="B222" s="21"/>
      <c r="C222" s="28"/>
      <c r="D222" s="28"/>
      <c r="E222" s="28"/>
      <c r="F222" s="32"/>
      <c r="G222" s="50"/>
      <c r="Y222" s="50"/>
    </row>
    <row r="223" spans="1:25" ht="12.75" hidden="1">
      <c r="A223" s="35"/>
      <c r="B223" s="21"/>
      <c r="C223" s="28"/>
      <c r="D223" s="28"/>
      <c r="E223" s="28"/>
      <c r="F223" s="32"/>
      <c r="G223" s="50"/>
      <c r="Y223" s="50"/>
    </row>
    <row r="224" spans="1:25" ht="12.75" hidden="1">
      <c r="A224" s="40"/>
      <c r="B224" s="21"/>
      <c r="C224" s="28"/>
      <c r="D224" s="28"/>
      <c r="E224" s="28"/>
      <c r="F224" s="32"/>
      <c r="G224" s="50"/>
      <c r="Y224" s="50"/>
    </row>
    <row r="225" spans="1:25" ht="12.75" hidden="1">
      <c r="A225" s="23"/>
      <c r="B225" s="21"/>
      <c r="C225" s="28"/>
      <c r="D225" s="28"/>
      <c r="E225" s="28"/>
      <c r="F225" s="32"/>
      <c r="G225" s="50"/>
      <c r="Y225" s="50"/>
    </row>
    <row r="226" spans="1:25" ht="12.75" hidden="1">
      <c r="A226" s="49"/>
      <c r="B226" s="21"/>
      <c r="C226" s="28"/>
      <c r="D226" s="28"/>
      <c r="E226" s="28"/>
      <c r="F226" s="32"/>
      <c r="G226" s="50"/>
      <c r="Y226" s="50"/>
    </row>
    <row r="227" spans="1:25" ht="45" customHeight="1" hidden="1">
      <c r="A227" s="49"/>
      <c r="B227" s="21"/>
      <c r="C227" s="28"/>
      <c r="D227" s="28"/>
      <c r="E227" s="28"/>
      <c r="F227" s="32"/>
      <c r="G227" s="50"/>
      <c r="Y227" s="50"/>
    </row>
    <row r="228" spans="1:25" ht="33" customHeight="1" hidden="1">
      <c r="A228" s="49"/>
      <c r="B228" s="21"/>
      <c r="C228" s="28"/>
      <c r="D228" s="28"/>
      <c r="E228" s="28"/>
      <c r="F228" s="32"/>
      <c r="G228" s="50"/>
      <c r="Y228" s="50"/>
    </row>
    <row r="229" spans="1:25" ht="36" customHeight="1" hidden="1">
      <c r="A229" s="49"/>
      <c r="B229" s="21"/>
      <c r="C229" s="28"/>
      <c r="D229" s="28"/>
      <c r="E229" s="28"/>
      <c r="F229" s="32"/>
      <c r="G229" s="50"/>
      <c r="Y229" s="50"/>
    </row>
    <row r="230" spans="1:25" ht="38.25" customHeight="1" hidden="1">
      <c r="A230" s="49"/>
      <c r="B230" s="21"/>
      <c r="C230" s="28"/>
      <c r="D230" s="28"/>
      <c r="E230" s="28"/>
      <c r="F230" s="32"/>
      <c r="G230" s="50"/>
      <c r="Y230" s="50"/>
    </row>
    <row r="231" spans="1:25" ht="36" customHeight="1">
      <c r="A231" s="22" t="s">
        <v>406</v>
      </c>
      <c r="B231" s="21" t="s">
        <v>95</v>
      </c>
      <c r="C231" s="32" t="s">
        <v>2</v>
      </c>
      <c r="D231" s="32" t="s">
        <v>20</v>
      </c>
      <c r="E231" s="32" t="s">
        <v>411</v>
      </c>
      <c r="F231" s="32"/>
      <c r="G231" s="50">
        <f>G232</f>
        <v>1541</v>
      </c>
      <c r="Y231" s="50">
        <f>Y232</f>
        <v>1541</v>
      </c>
    </row>
    <row r="232" spans="1:25" ht="25.5">
      <c r="A232" s="22" t="s">
        <v>406</v>
      </c>
      <c r="B232" s="21" t="s">
        <v>95</v>
      </c>
      <c r="C232" s="32" t="s">
        <v>2</v>
      </c>
      <c r="D232" s="32" t="s">
        <v>20</v>
      </c>
      <c r="E232" s="32" t="s">
        <v>411</v>
      </c>
      <c r="F232" s="32">
        <v>200</v>
      </c>
      <c r="G232" s="50">
        <f>G233</f>
        <v>1541</v>
      </c>
      <c r="Y232" s="50">
        <f>Y233</f>
        <v>1541</v>
      </c>
    </row>
    <row r="233" spans="1:25" ht="38.25">
      <c r="A233" s="24" t="s">
        <v>347</v>
      </c>
      <c r="B233" s="21" t="s">
        <v>95</v>
      </c>
      <c r="C233" s="32" t="s">
        <v>2</v>
      </c>
      <c r="D233" s="32" t="s">
        <v>20</v>
      </c>
      <c r="E233" s="32" t="s">
        <v>411</v>
      </c>
      <c r="F233" s="32">
        <v>240</v>
      </c>
      <c r="G233" s="50">
        <v>1541</v>
      </c>
      <c r="Y233" s="50">
        <f>Y234</f>
        <v>1541</v>
      </c>
    </row>
    <row r="234" spans="1:25" ht="38.25">
      <c r="A234" s="23" t="s">
        <v>348</v>
      </c>
      <c r="B234" s="21" t="s">
        <v>95</v>
      </c>
      <c r="C234" s="32" t="s">
        <v>2</v>
      </c>
      <c r="D234" s="32" t="s">
        <v>20</v>
      </c>
      <c r="E234" s="32" t="s">
        <v>411</v>
      </c>
      <c r="F234" s="32">
        <v>240</v>
      </c>
      <c r="G234" s="50">
        <v>1541</v>
      </c>
      <c r="Y234" s="50">
        <v>1541</v>
      </c>
    </row>
    <row r="235" spans="1:25" ht="25.5">
      <c r="A235" s="33" t="s">
        <v>35</v>
      </c>
      <c r="B235" s="21" t="s">
        <v>95</v>
      </c>
      <c r="C235" s="17" t="s">
        <v>2</v>
      </c>
      <c r="D235" s="17" t="s">
        <v>11</v>
      </c>
      <c r="E235" s="18"/>
      <c r="F235" s="14"/>
      <c r="G235" s="18">
        <f>G236</f>
        <v>5046</v>
      </c>
      <c r="Y235" s="18">
        <f>Y236</f>
        <v>5046</v>
      </c>
    </row>
    <row r="236" spans="1:25" ht="44.25" customHeight="1">
      <c r="A236" s="48" t="s">
        <v>314</v>
      </c>
      <c r="B236" s="21" t="s">
        <v>95</v>
      </c>
      <c r="C236" s="32" t="s">
        <v>2</v>
      </c>
      <c r="D236" s="32" t="s">
        <v>11</v>
      </c>
      <c r="E236" s="32" t="s">
        <v>248</v>
      </c>
      <c r="F236" s="32"/>
      <c r="G236" s="50">
        <f>G237</f>
        <v>5046</v>
      </c>
      <c r="Y236" s="50">
        <f>Y237</f>
        <v>5046</v>
      </c>
    </row>
    <row r="237" spans="1:25" ht="39.75" customHeight="1">
      <c r="A237" s="41" t="s">
        <v>325</v>
      </c>
      <c r="B237" s="21" t="s">
        <v>95</v>
      </c>
      <c r="C237" s="32" t="s">
        <v>2</v>
      </c>
      <c r="D237" s="32" t="s">
        <v>11</v>
      </c>
      <c r="E237" s="32" t="s">
        <v>261</v>
      </c>
      <c r="F237" s="32"/>
      <c r="G237" s="50">
        <f>G238</f>
        <v>5046</v>
      </c>
      <c r="Y237" s="50">
        <f>Y238</f>
        <v>5046</v>
      </c>
    </row>
    <row r="238" spans="1:25" ht="38.25">
      <c r="A238" s="41" t="s">
        <v>418</v>
      </c>
      <c r="B238" s="21" t="s">
        <v>95</v>
      </c>
      <c r="C238" s="32" t="s">
        <v>2</v>
      </c>
      <c r="D238" s="32" t="s">
        <v>11</v>
      </c>
      <c r="E238" s="32" t="s">
        <v>335</v>
      </c>
      <c r="F238" s="32"/>
      <c r="G238" s="50">
        <f>G239+G241+G243</f>
        <v>5046</v>
      </c>
      <c r="Y238" s="50">
        <f>Y239+Y241+Y243</f>
        <v>5046</v>
      </c>
    </row>
    <row r="239" spans="1:25" ht="89.25">
      <c r="A239" s="24" t="s">
        <v>94</v>
      </c>
      <c r="B239" s="21" t="s">
        <v>95</v>
      </c>
      <c r="C239" s="32" t="s">
        <v>2</v>
      </c>
      <c r="D239" s="32" t="s">
        <v>11</v>
      </c>
      <c r="E239" s="32" t="s">
        <v>335</v>
      </c>
      <c r="F239" s="32">
        <v>100</v>
      </c>
      <c r="G239" s="50">
        <f>G240</f>
        <v>1489</v>
      </c>
      <c r="Y239" s="50">
        <f>Y240</f>
        <v>1489</v>
      </c>
    </row>
    <row r="240" spans="1:25" ht="25.5">
      <c r="A240" s="24" t="s">
        <v>250</v>
      </c>
      <c r="B240" s="21" t="s">
        <v>95</v>
      </c>
      <c r="C240" s="32" t="s">
        <v>2</v>
      </c>
      <c r="D240" s="32" t="s">
        <v>11</v>
      </c>
      <c r="E240" s="32" t="s">
        <v>335</v>
      </c>
      <c r="F240" s="32">
        <v>110</v>
      </c>
      <c r="G240" s="50">
        <f>1321+168</f>
        <v>1489</v>
      </c>
      <c r="Y240" s="50">
        <f>1321+168</f>
        <v>1489</v>
      </c>
    </row>
    <row r="241" spans="1:25" ht="38.25">
      <c r="A241" s="23" t="s">
        <v>347</v>
      </c>
      <c r="B241" s="21" t="s">
        <v>95</v>
      </c>
      <c r="C241" s="32" t="s">
        <v>2</v>
      </c>
      <c r="D241" s="32" t="s">
        <v>11</v>
      </c>
      <c r="E241" s="32" t="s">
        <v>335</v>
      </c>
      <c r="F241" s="32">
        <v>200</v>
      </c>
      <c r="G241" s="50">
        <f>G242</f>
        <v>3457</v>
      </c>
      <c r="Y241" s="50">
        <f>Y242</f>
        <v>3457</v>
      </c>
    </row>
    <row r="242" spans="1:25" ht="40.5" customHeight="1">
      <c r="A242" s="23" t="s">
        <v>348</v>
      </c>
      <c r="B242" s="21" t="s">
        <v>95</v>
      </c>
      <c r="C242" s="32" t="s">
        <v>2</v>
      </c>
      <c r="D242" s="32" t="s">
        <v>11</v>
      </c>
      <c r="E242" s="32" t="s">
        <v>335</v>
      </c>
      <c r="F242" s="32">
        <v>240</v>
      </c>
      <c r="G242" s="50">
        <v>3457</v>
      </c>
      <c r="Y242" s="50">
        <v>3457</v>
      </c>
    </row>
    <row r="243" spans="1:25" ht="12.75">
      <c r="A243" s="24" t="s">
        <v>68</v>
      </c>
      <c r="B243" s="21" t="s">
        <v>95</v>
      </c>
      <c r="C243" s="32" t="s">
        <v>2</v>
      </c>
      <c r="D243" s="32">
        <v>12</v>
      </c>
      <c r="E243" s="32" t="s">
        <v>335</v>
      </c>
      <c r="F243" s="32">
        <v>800</v>
      </c>
      <c r="G243" s="50">
        <f>G244</f>
        <v>100</v>
      </c>
      <c r="Y243" s="50">
        <f>Y244</f>
        <v>100</v>
      </c>
    </row>
    <row r="244" spans="1:25" ht="27.75" customHeight="1">
      <c r="A244" s="24" t="s">
        <v>365</v>
      </c>
      <c r="B244" s="21"/>
      <c r="C244" s="32" t="s">
        <v>2</v>
      </c>
      <c r="D244" s="32">
        <v>12</v>
      </c>
      <c r="E244" s="32" t="s">
        <v>335</v>
      </c>
      <c r="F244" s="32">
        <v>850</v>
      </c>
      <c r="G244" s="50">
        <v>100</v>
      </c>
      <c r="Y244" s="50">
        <v>100</v>
      </c>
    </row>
    <row r="245" spans="1:25" ht="25.5">
      <c r="A245" s="33" t="s">
        <v>52</v>
      </c>
      <c r="B245" s="21" t="s">
        <v>95</v>
      </c>
      <c r="C245" s="17" t="s">
        <v>28</v>
      </c>
      <c r="D245" s="17" t="s">
        <v>17</v>
      </c>
      <c r="E245" s="18"/>
      <c r="F245" s="14"/>
      <c r="G245" s="18">
        <f>G246+G260+G285+G322</f>
        <v>157871</v>
      </c>
      <c r="Y245" s="18">
        <f>Y246+Y260+Y285+Y322</f>
        <v>123833</v>
      </c>
    </row>
    <row r="246" spans="1:25" ht="12.75">
      <c r="A246" s="33" t="s">
        <v>29</v>
      </c>
      <c r="B246" s="21" t="s">
        <v>95</v>
      </c>
      <c r="C246" s="17" t="s">
        <v>28</v>
      </c>
      <c r="D246" s="17" t="s">
        <v>0</v>
      </c>
      <c r="E246" s="18"/>
      <c r="F246" s="14"/>
      <c r="G246" s="18">
        <f>G247+G252+G256</f>
        <v>16727</v>
      </c>
      <c r="Y246" s="18">
        <f>Y247+Y252+Y256</f>
        <v>16727</v>
      </c>
    </row>
    <row r="247" spans="1:25" ht="38.25">
      <c r="A247" s="48" t="s">
        <v>314</v>
      </c>
      <c r="B247" s="21" t="s">
        <v>95</v>
      </c>
      <c r="C247" s="32" t="s">
        <v>28</v>
      </c>
      <c r="D247" s="28" t="s">
        <v>0</v>
      </c>
      <c r="E247" s="55" t="s">
        <v>248</v>
      </c>
      <c r="F247" s="28"/>
      <c r="G247" s="50">
        <f>G248</f>
        <v>1552</v>
      </c>
      <c r="Y247" s="50">
        <f>Y248</f>
        <v>1552</v>
      </c>
    </row>
    <row r="248" spans="1:25" ht="38.25">
      <c r="A248" s="48" t="s">
        <v>456</v>
      </c>
      <c r="B248" s="21" t="s">
        <v>95</v>
      </c>
      <c r="C248" s="28" t="s">
        <v>28</v>
      </c>
      <c r="D248" s="28" t="s">
        <v>0</v>
      </c>
      <c r="E248" s="55" t="s">
        <v>262</v>
      </c>
      <c r="F248" s="28"/>
      <c r="G248" s="50">
        <f>G249</f>
        <v>1552</v>
      </c>
      <c r="Y248" s="50">
        <f>Y249</f>
        <v>1552</v>
      </c>
    </row>
    <row r="249" spans="1:25" ht="25.5">
      <c r="A249" s="41" t="s">
        <v>419</v>
      </c>
      <c r="B249" s="21" t="s">
        <v>95</v>
      </c>
      <c r="C249" s="28" t="s">
        <v>28</v>
      </c>
      <c r="D249" s="32" t="s">
        <v>0</v>
      </c>
      <c r="E249" s="55" t="s">
        <v>263</v>
      </c>
      <c r="F249" s="32"/>
      <c r="G249" s="50">
        <f>G250</f>
        <v>1552</v>
      </c>
      <c r="Y249" s="50">
        <f>Y250</f>
        <v>1552</v>
      </c>
    </row>
    <row r="250" spans="1:25" ht="38.25">
      <c r="A250" s="23" t="s">
        <v>347</v>
      </c>
      <c r="B250" s="21" t="s">
        <v>95</v>
      </c>
      <c r="C250" s="32" t="s">
        <v>28</v>
      </c>
      <c r="D250" s="32" t="s">
        <v>0</v>
      </c>
      <c r="E250" s="55" t="s">
        <v>263</v>
      </c>
      <c r="F250" s="32">
        <v>200</v>
      </c>
      <c r="G250" s="50">
        <f>G251</f>
        <v>1552</v>
      </c>
      <c r="Y250" s="50">
        <f>Y251</f>
        <v>1552</v>
      </c>
    </row>
    <row r="251" spans="1:25" ht="38.25">
      <c r="A251" s="23" t="s">
        <v>348</v>
      </c>
      <c r="B251" s="21" t="s">
        <v>95</v>
      </c>
      <c r="C251" s="32" t="s">
        <v>28</v>
      </c>
      <c r="D251" s="32" t="s">
        <v>0</v>
      </c>
      <c r="E251" s="55" t="s">
        <v>263</v>
      </c>
      <c r="F251" s="32">
        <v>240</v>
      </c>
      <c r="G251" s="50">
        <v>1552</v>
      </c>
      <c r="Y251" s="50">
        <v>1552</v>
      </c>
    </row>
    <row r="252" spans="1:25" ht="38.25">
      <c r="A252" s="42" t="s">
        <v>457</v>
      </c>
      <c r="B252" s="21" t="s">
        <v>95</v>
      </c>
      <c r="C252" s="32" t="s">
        <v>28</v>
      </c>
      <c r="D252" s="28" t="s">
        <v>0</v>
      </c>
      <c r="E252" s="55" t="s">
        <v>264</v>
      </c>
      <c r="F252" s="32"/>
      <c r="G252" s="50">
        <f>G253</f>
        <v>9172</v>
      </c>
      <c r="Y252" s="50">
        <f>Y253</f>
        <v>9172</v>
      </c>
    </row>
    <row r="253" spans="1:25" ht="25.5">
      <c r="A253" s="41" t="s">
        <v>420</v>
      </c>
      <c r="B253" s="21" t="s">
        <v>95</v>
      </c>
      <c r="C253" s="28" t="s">
        <v>28</v>
      </c>
      <c r="D253" s="32" t="s">
        <v>0</v>
      </c>
      <c r="E253" s="55" t="s">
        <v>264</v>
      </c>
      <c r="F253" s="32"/>
      <c r="G253" s="50">
        <f>G254</f>
        <v>9172</v>
      </c>
      <c r="Y253" s="50">
        <f>Y254</f>
        <v>9172</v>
      </c>
    </row>
    <row r="254" spans="1:25" ht="38.25">
      <c r="A254" s="23" t="s">
        <v>347</v>
      </c>
      <c r="B254" s="21" t="s">
        <v>95</v>
      </c>
      <c r="C254" s="32" t="s">
        <v>28</v>
      </c>
      <c r="D254" s="32" t="s">
        <v>0</v>
      </c>
      <c r="E254" s="55" t="s">
        <v>264</v>
      </c>
      <c r="F254" s="32">
        <v>200</v>
      </c>
      <c r="G254" s="50">
        <f>G255</f>
        <v>9172</v>
      </c>
      <c r="Y254" s="50">
        <f>Y255</f>
        <v>9172</v>
      </c>
    </row>
    <row r="255" spans="1:25" ht="40.5" customHeight="1">
      <c r="A255" s="23" t="s">
        <v>348</v>
      </c>
      <c r="B255" s="21" t="s">
        <v>95</v>
      </c>
      <c r="C255" s="32" t="s">
        <v>28</v>
      </c>
      <c r="D255" s="32" t="s">
        <v>0</v>
      </c>
      <c r="E255" s="55" t="s">
        <v>264</v>
      </c>
      <c r="F255" s="32">
        <v>240</v>
      </c>
      <c r="G255" s="50">
        <v>9172</v>
      </c>
      <c r="Y255" s="50">
        <v>9172</v>
      </c>
    </row>
    <row r="256" spans="1:25" ht="52.5" customHeight="1">
      <c r="A256" s="42" t="s">
        <v>458</v>
      </c>
      <c r="B256" s="21" t="s">
        <v>95</v>
      </c>
      <c r="C256" s="32" t="s">
        <v>28</v>
      </c>
      <c r="D256" s="32" t="s">
        <v>0</v>
      </c>
      <c r="E256" s="55" t="s">
        <v>265</v>
      </c>
      <c r="F256" s="32"/>
      <c r="G256" s="50">
        <f>G257</f>
        <v>6003</v>
      </c>
      <c r="Y256" s="50">
        <f>Y257</f>
        <v>6003</v>
      </c>
    </row>
    <row r="257" spans="1:25" ht="84.75" customHeight="1">
      <c r="A257" s="57" t="s">
        <v>439</v>
      </c>
      <c r="B257" s="21" t="s">
        <v>95</v>
      </c>
      <c r="C257" s="32" t="s">
        <v>28</v>
      </c>
      <c r="D257" s="32" t="s">
        <v>0</v>
      </c>
      <c r="E257" s="55" t="s">
        <v>334</v>
      </c>
      <c r="F257" s="32"/>
      <c r="G257" s="50">
        <f>G258</f>
        <v>6003</v>
      </c>
      <c r="Y257" s="50">
        <f>Y258</f>
        <v>6003</v>
      </c>
    </row>
    <row r="258" spans="1:25" ht="38.25">
      <c r="A258" s="23" t="s">
        <v>347</v>
      </c>
      <c r="B258" s="21" t="s">
        <v>95</v>
      </c>
      <c r="C258" s="32" t="s">
        <v>28</v>
      </c>
      <c r="D258" s="32" t="s">
        <v>0</v>
      </c>
      <c r="E258" s="55" t="s">
        <v>334</v>
      </c>
      <c r="F258" s="32">
        <v>200</v>
      </c>
      <c r="G258" s="50">
        <f>G259</f>
        <v>6003</v>
      </c>
      <c r="Y258" s="50">
        <f>Y259</f>
        <v>6003</v>
      </c>
    </row>
    <row r="259" spans="1:25" ht="45" customHeight="1">
      <c r="A259" s="23" t="s">
        <v>348</v>
      </c>
      <c r="B259" s="21" t="s">
        <v>95</v>
      </c>
      <c r="C259" s="32" t="s">
        <v>28</v>
      </c>
      <c r="D259" s="32" t="s">
        <v>0</v>
      </c>
      <c r="E259" s="55" t="s">
        <v>334</v>
      </c>
      <c r="F259" s="32">
        <v>240</v>
      </c>
      <c r="G259" s="50">
        <v>6003</v>
      </c>
      <c r="Y259" s="50">
        <v>6003</v>
      </c>
    </row>
    <row r="260" spans="1:25" ht="15.75" customHeight="1">
      <c r="A260" s="33" t="s">
        <v>30</v>
      </c>
      <c r="B260" s="21" t="s">
        <v>95</v>
      </c>
      <c r="C260" s="17" t="s">
        <v>28</v>
      </c>
      <c r="D260" s="17" t="s">
        <v>3</v>
      </c>
      <c r="E260" s="18"/>
      <c r="F260" s="21"/>
      <c r="G260" s="18">
        <f>G261</f>
        <v>42019</v>
      </c>
      <c r="Y260" s="18">
        <f>Y261</f>
        <v>37349</v>
      </c>
    </row>
    <row r="261" spans="1:25" ht="42" customHeight="1">
      <c r="A261" s="48" t="s">
        <v>314</v>
      </c>
      <c r="B261" s="21" t="s">
        <v>95</v>
      </c>
      <c r="C261" s="32" t="s">
        <v>28</v>
      </c>
      <c r="D261" s="28" t="s">
        <v>3</v>
      </c>
      <c r="E261" s="55" t="s">
        <v>248</v>
      </c>
      <c r="F261" s="28"/>
      <c r="G261" s="58">
        <f>G266+G262+G280</f>
        <v>42019</v>
      </c>
      <c r="Y261" s="58">
        <f>Y266+Y262</f>
        <v>37349</v>
      </c>
    </row>
    <row r="262" spans="1:25" ht="82.5" customHeight="1">
      <c r="A262" s="48" t="s">
        <v>267</v>
      </c>
      <c r="B262" s="21" t="s">
        <v>95</v>
      </c>
      <c r="C262" s="28" t="s">
        <v>28</v>
      </c>
      <c r="D262" s="17" t="s">
        <v>3</v>
      </c>
      <c r="E262" s="55" t="s">
        <v>270</v>
      </c>
      <c r="F262" s="18"/>
      <c r="G262" s="50">
        <f>G263</f>
        <v>37153</v>
      </c>
      <c r="Y262" s="50">
        <f>Y263</f>
        <v>37153</v>
      </c>
    </row>
    <row r="263" spans="1:25" ht="71.25" customHeight="1">
      <c r="A263" s="41" t="s">
        <v>440</v>
      </c>
      <c r="B263" s="21" t="s">
        <v>95</v>
      </c>
      <c r="C263" s="28" t="s">
        <v>28</v>
      </c>
      <c r="D263" s="32" t="s">
        <v>3</v>
      </c>
      <c r="E263" s="32" t="s">
        <v>271</v>
      </c>
      <c r="F263" s="32"/>
      <c r="G263" s="50">
        <f>G264</f>
        <v>37153</v>
      </c>
      <c r="Y263" s="50">
        <f>Y264</f>
        <v>37153</v>
      </c>
    </row>
    <row r="264" spans="1:25" ht="41.25" customHeight="1">
      <c r="A264" s="23" t="s">
        <v>347</v>
      </c>
      <c r="B264" s="21" t="s">
        <v>95</v>
      </c>
      <c r="C264" s="32" t="s">
        <v>28</v>
      </c>
      <c r="D264" s="32" t="s">
        <v>3</v>
      </c>
      <c r="E264" s="32" t="s">
        <v>271</v>
      </c>
      <c r="F264" s="32">
        <v>200</v>
      </c>
      <c r="G264" s="50">
        <f>G265</f>
        <v>37153</v>
      </c>
      <c r="Y264" s="50">
        <f>Y265</f>
        <v>37153</v>
      </c>
    </row>
    <row r="265" spans="1:25" ht="29.25" customHeight="1">
      <c r="A265" s="23" t="s">
        <v>348</v>
      </c>
      <c r="B265" s="21" t="s">
        <v>95</v>
      </c>
      <c r="C265" s="32" t="s">
        <v>28</v>
      </c>
      <c r="D265" s="32" t="s">
        <v>3</v>
      </c>
      <c r="E265" s="32" t="s">
        <v>271</v>
      </c>
      <c r="F265" s="32">
        <v>240</v>
      </c>
      <c r="G265" s="50">
        <v>37153</v>
      </c>
      <c r="Y265" s="50">
        <v>37153</v>
      </c>
    </row>
    <row r="266" spans="1:25" ht="55.5" customHeight="1">
      <c r="A266" s="41" t="s">
        <v>266</v>
      </c>
      <c r="B266" s="21" t="s">
        <v>95</v>
      </c>
      <c r="C266" s="28" t="s">
        <v>28</v>
      </c>
      <c r="D266" s="28" t="s">
        <v>3</v>
      </c>
      <c r="E266" s="55" t="s">
        <v>268</v>
      </c>
      <c r="F266" s="28"/>
      <c r="G266" s="58">
        <f>G267</f>
        <v>196</v>
      </c>
      <c r="Y266" s="58">
        <f>Y267</f>
        <v>196</v>
      </c>
    </row>
    <row r="267" spans="1:25" ht="96" customHeight="1">
      <c r="A267" s="41" t="s">
        <v>421</v>
      </c>
      <c r="B267" s="21" t="s">
        <v>95</v>
      </c>
      <c r="C267" s="28" t="s">
        <v>28</v>
      </c>
      <c r="D267" s="17" t="s">
        <v>3</v>
      </c>
      <c r="E267" s="55" t="s">
        <v>269</v>
      </c>
      <c r="F267" s="59"/>
      <c r="G267" s="60">
        <f>G269</f>
        <v>196</v>
      </c>
      <c r="Y267" s="60">
        <f>Y269</f>
        <v>196</v>
      </c>
    </row>
    <row r="268" spans="1:25" ht="42" customHeight="1">
      <c r="A268" s="23" t="s">
        <v>347</v>
      </c>
      <c r="B268" s="21" t="s">
        <v>95</v>
      </c>
      <c r="C268" s="28" t="s">
        <v>28</v>
      </c>
      <c r="D268" s="17" t="s">
        <v>3</v>
      </c>
      <c r="E268" s="55" t="s">
        <v>269</v>
      </c>
      <c r="F268" s="17">
        <v>200</v>
      </c>
      <c r="G268" s="60">
        <f>G269</f>
        <v>196</v>
      </c>
      <c r="Y268" s="60">
        <f>Y269</f>
        <v>196</v>
      </c>
    </row>
    <row r="269" spans="1:25" ht="45.75" customHeight="1">
      <c r="A269" s="23" t="s">
        <v>348</v>
      </c>
      <c r="B269" s="21" t="s">
        <v>95</v>
      </c>
      <c r="C269" s="28" t="s">
        <v>28</v>
      </c>
      <c r="D269" s="17" t="s">
        <v>3</v>
      </c>
      <c r="E269" s="55" t="s">
        <v>269</v>
      </c>
      <c r="F269" s="14">
        <v>240</v>
      </c>
      <c r="G269" s="60">
        <v>196</v>
      </c>
      <c r="Y269" s="60">
        <v>196</v>
      </c>
    </row>
    <row r="270" ht="65.25" customHeight="1" hidden="1">
      <c r="F270" s="1"/>
    </row>
    <row r="271" ht="90.75" customHeight="1" hidden="1">
      <c r="F271" s="1"/>
    </row>
    <row r="272" ht="38.25" customHeight="1" hidden="1">
      <c r="F272" s="1"/>
    </row>
    <row r="273" ht="12.75" hidden="1">
      <c r="F273" s="1"/>
    </row>
    <row r="274" spans="1:25" ht="24" customHeight="1" hidden="1">
      <c r="A274" s="33"/>
      <c r="B274" s="21"/>
      <c r="C274" s="17"/>
      <c r="D274" s="17"/>
      <c r="E274" s="18"/>
      <c r="F274" s="21"/>
      <c r="G274" s="18"/>
      <c r="Y274" s="18"/>
    </row>
    <row r="275" spans="1:25" ht="24" customHeight="1" hidden="1">
      <c r="A275" s="33"/>
      <c r="B275" s="21"/>
      <c r="C275" s="17"/>
      <c r="D275" s="17"/>
      <c r="E275" s="18"/>
      <c r="F275" s="21"/>
      <c r="G275" s="18"/>
      <c r="Y275" s="18"/>
    </row>
    <row r="276" spans="1:25" ht="96" customHeight="1" hidden="1">
      <c r="A276" s="41"/>
      <c r="B276" s="21"/>
      <c r="C276" s="17"/>
      <c r="D276" s="17"/>
      <c r="E276" s="18"/>
      <c r="F276" s="21"/>
      <c r="G276" s="18"/>
      <c r="Y276" s="18"/>
    </row>
    <row r="277" spans="1:25" ht="30.75" customHeight="1" hidden="1">
      <c r="A277" s="23"/>
      <c r="B277" s="21"/>
      <c r="C277" s="17"/>
      <c r="D277" s="17"/>
      <c r="E277" s="18"/>
      <c r="F277" s="21"/>
      <c r="G277" s="18"/>
      <c r="Y277" s="18"/>
    </row>
    <row r="278" spans="1:25" ht="12.75" hidden="1">
      <c r="A278" s="35"/>
      <c r="B278" s="21"/>
      <c r="C278" s="17"/>
      <c r="D278" s="17"/>
      <c r="E278" s="21"/>
      <c r="F278" s="21"/>
      <c r="G278" s="18"/>
      <c r="Y278" s="18"/>
    </row>
    <row r="279" spans="1:25" ht="12.75" hidden="1">
      <c r="A279" s="23"/>
      <c r="B279" s="21"/>
      <c r="C279" s="17"/>
      <c r="D279" s="17"/>
      <c r="E279" s="21"/>
      <c r="F279" s="14"/>
      <c r="G279" s="18"/>
      <c r="Y279" s="18"/>
    </row>
    <row r="280" spans="1:25" ht="34.5" customHeight="1">
      <c r="A280" s="61" t="s">
        <v>484</v>
      </c>
      <c r="B280" s="21" t="s">
        <v>95</v>
      </c>
      <c r="C280" s="62" t="s">
        <v>28</v>
      </c>
      <c r="D280" s="62" t="s">
        <v>3</v>
      </c>
      <c r="E280" s="63" t="s">
        <v>486</v>
      </c>
      <c r="F280" s="13"/>
      <c r="G280" s="18">
        <f>G281</f>
        <v>4670</v>
      </c>
      <c r="Y280" s="18"/>
    </row>
    <row r="281" spans="1:25" ht="39" customHeight="1">
      <c r="A281" s="53" t="s">
        <v>485</v>
      </c>
      <c r="B281" s="21" t="s">
        <v>95</v>
      </c>
      <c r="C281" s="32" t="s">
        <v>28</v>
      </c>
      <c r="D281" s="32" t="s">
        <v>3</v>
      </c>
      <c r="E281" s="64" t="s">
        <v>487</v>
      </c>
      <c r="F281" s="14"/>
      <c r="G281" s="18">
        <f>G282</f>
        <v>4670</v>
      </c>
      <c r="Y281" s="18"/>
    </row>
    <row r="282" spans="1:25" ht="44.25" customHeight="1">
      <c r="A282" s="23" t="s">
        <v>466</v>
      </c>
      <c r="B282" s="21" t="s">
        <v>95</v>
      </c>
      <c r="C282" s="32" t="s">
        <v>28</v>
      </c>
      <c r="D282" s="32" t="s">
        <v>3</v>
      </c>
      <c r="E282" s="64" t="s">
        <v>487</v>
      </c>
      <c r="F282" s="14">
        <v>400</v>
      </c>
      <c r="G282" s="18">
        <f>G283</f>
        <v>4670</v>
      </c>
      <c r="Y282" s="18"/>
    </row>
    <row r="283" spans="1:25" ht="21.75" customHeight="1">
      <c r="A283" s="23" t="s">
        <v>467</v>
      </c>
      <c r="B283" s="21" t="s">
        <v>95</v>
      </c>
      <c r="C283" s="32" t="s">
        <v>28</v>
      </c>
      <c r="D283" s="32" t="s">
        <v>3</v>
      </c>
      <c r="E283" s="64" t="s">
        <v>487</v>
      </c>
      <c r="F283" s="14">
        <v>410</v>
      </c>
      <c r="G283" s="18">
        <v>4670</v>
      </c>
      <c r="Y283" s="18"/>
    </row>
    <row r="284" spans="1:25" ht="27" customHeight="1" hidden="1">
      <c r="A284" s="23"/>
      <c r="B284" s="21"/>
      <c r="C284" s="17"/>
      <c r="D284" s="17"/>
      <c r="E284" s="21"/>
      <c r="F284" s="14"/>
      <c r="G284" s="18"/>
      <c r="Y284" s="18"/>
    </row>
    <row r="285" spans="1:25" ht="20.25" customHeight="1">
      <c r="A285" s="33" t="s">
        <v>31</v>
      </c>
      <c r="B285" s="21" t="s">
        <v>95</v>
      </c>
      <c r="C285" s="17" t="s">
        <v>28</v>
      </c>
      <c r="D285" s="17" t="s">
        <v>12</v>
      </c>
      <c r="E285" s="17"/>
      <c r="F285" s="14"/>
      <c r="G285" s="18">
        <f>G286+G316</f>
        <v>71043</v>
      </c>
      <c r="H285" s="18">
        <f aca="true" t="shared" si="33" ref="H285:Y285">H286+H316</f>
        <v>0</v>
      </c>
      <c r="I285" s="18">
        <f t="shared" si="33"/>
        <v>0</v>
      </c>
      <c r="J285" s="18">
        <f t="shared" si="33"/>
        <v>0</v>
      </c>
      <c r="K285" s="18">
        <f t="shared" si="33"/>
        <v>0</v>
      </c>
      <c r="L285" s="18">
        <f t="shared" si="33"/>
        <v>0</v>
      </c>
      <c r="M285" s="18">
        <f t="shared" si="33"/>
        <v>0</v>
      </c>
      <c r="N285" s="18">
        <f t="shared" si="33"/>
        <v>0</v>
      </c>
      <c r="O285" s="18">
        <f t="shared" si="33"/>
        <v>0</v>
      </c>
      <c r="P285" s="18">
        <f t="shared" si="33"/>
        <v>0</v>
      </c>
      <c r="Q285" s="18">
        <f t="shared" si="33"/>
        <v>0</v>
      </c>
      <c r="R285" s="18">
        <f t="shared" si="33"/>
        <v>0</v>
      </c>
      <c r="S285" s="18">
        <f t="shared" si="33"/>
        <v>0</v>
      </c>
      <c r="T285" s="18">
        <f t="shared" si="33"/>
        <v>0</v>
      </c>
      <c r="U285" s="18">
        <f t="shared" si="33"/>
        <v>0</v>
      </c>
      <c r="V285" s="18">
        <f t="shared" si="33"/>
        <v>0</v>
      </c>
      <c r="W285" s="18">
        <f t="shared" si="33"/>
        <v>0</v>
      </c>
      <c r="X285" s="18">
        <f t="shared" si="33"/>
        <v>0</v>
      </c>
      <c r="Y285" s="18">
        <f t="shared" si="33"/>
        <v>41655</v>
      </c>
    </row>
    <row r="286" spans="1:25" ht="38.25">
      <c r="A286" s="48" t="s">
        <v>314</v>
      </c>
      <c r="B286" s="21" t="s">
        <v>95</v>
      </c>
      <c r="C286" s="32" t="s">
        <v>28</v>
      </c>
      <c r="D286" s="32" t="s">
        <v>12</v>
      </c>
      <c r="E286" s="32" t="s">
        <v>248</v>
      </c>
      <c r="F286" s="32"/>
      <c r="G286" s="50">
        <f>G287+G291+G295+G299+G303+G307</f>
        <v>41655</v>
      </c>
      <c r="H286" s="50">
        <f aca="true" t="shared" si="34" ref="H286:Y286">H287+H291+H295+H299+H303+H307</f>
        <v>0</v>
      </c>
      <c r="I286" s="50">
        <f t="shared" si="34"/>
        <v>0</v>
      </c>
      <c r="J286" s="50">
        <f t="shared" si="34"/>
        <v>0</v>
      </c>
      <c r="K286" s="50">
        <f t="shared" si="34"/>
        <v>0</v>
      </c>
      <c r="L286" s="50">
        <f t="shared" si="34"/>
        <v>0</v>
      </c>
      <c r="M286" s="50">
        <f t="shared" si="34"/>
        <v>0</v>
      </c>
      <c r="N286" s="50">
        <f t="shared" si="34"/>
        <v>0</v>
      </c>
      <c r="O286" s="50">
        <f t="shared" si="34"/>
        <v>0</v>
      </c>
      <c r="P286" s="50">
        <f t="shared" si="34"/>
        <v>0</v>
      </c>
      <c r="Q286" s="50">
        <f t="shared" si="34"/>
        <v>0</v>
      </c>
      <c r="R286" s="50">
        <f t="shared" si="34"/>
        <v>0</v>
      </c>
      <c r="S286" s="50">
        <f t="shared" si="34"/>
        <v>0</v>
      </c>
      <c r="T286" s="50">
        <f t="shared" si="34"/>
        <v>0</v>
      </c>
      <c r="U286" s="50">
        <f t="shared" si="34"/>
        <v>0</v>
      </c>
      <c r="V286" s="50">
        <f t="shared" si="34"/>
        <v>0</v>
      </c>
      <c r="W286" s="50">
        <f t="shared" si="34"/>
        <v>0</v>
      </c>
      <c r="X286" s="50">
        <f t="shared" si="34"/>
        <v>0</v>
      </c>
      <c r="Y286" s="50">
        <f t="shared" si="34"/>
        <v>41655</v>
      </c>
    </row>
    <row r="287" spans="1:25" ht="42.75" customHeight="1">
      <c r="A287" s="41" t="s">
        <v>459</v>
      </c>
      <c r="B287" s="21" t="s">
        <v>95</v>
      </c>
      <c r="C287" s="32" t="s">
        <v>28</v>
      </c>
      <c r="D287" s="32" t="s">
        <v>12</v>
      </c>
      <c r="E287" s="32" t="s">
        <v>273</v>
      </c>
      <c r="F287" s="32"/>
      <c r="G287" s="50">
        <f>G288</f>
        <v>5500</v>
      </c>
      <c r="Y287" s="50">
        <f>Y288</f>
        <v>5500</v>
      </c>
    </row>
    <row r="288" spans="1:25" ht="33" customHeight="1">
      <c r="A288" s="41" t="s">
        <v>422</v>
      </c>
      <c r="B288" s="21" t="s">
        <v>95</v>
      </c>
      <c r="C288" s="32" t="s">
        <v>28</v>
      </c>
      <c r="D288" s="32" t="s">
        <v>12</v>
      </c>
      <c r="E288" s="32" t="s">
        <v>274</v>
      </c>
      <c r="F288" s="32"/>
      <c r="G288" s="50">
        <f>G289</f>
        <v>5500</v>
      </c>
      <c r="Y288" s="50">
        <f>Y289</f>
        <v>5500</v>
      </c>
    </row>
    <row r="289" spans="1:25" ht="38.25">
      <c r="A289" s="23" t="s">
        <v>347</v>
      </c>
      <c r="B289" s="21" t="s">
        <v>95</v>
      </c>
      <c r="C289" s="32" t="s">
        <v>28</v>
      </c>
      <c r="D289" s="32" t="s">
        <v>12</v>
      </c>
      <c r="E289" s="32" t="s">
        <v>274</v>
      </c>
      <c r="F289" s="32">
        <v>200</v>
      </c>
      <c r="G289" s="50">
        <f>G290</f>
        <v>5500</v>
      </c>
      <c r="Y289" s="50">
        <f>Y290</f>
        <v>5500</v>
      </c>
    </row>
    <row r="290" spans="1:25" ht="38.25">
      <c r="A290" s="23" t="s">
        <v>348</v>
      </c>
      <c r="B290" s="21" t="s">
        <v>95</v>
      </c>
      <c r="C290" s="32" t="s">
        <v>28</v>
      </c>
      <c r="D290" s="32" t="s">
        <v>12</v>
      </c>
      <c r="E290" s="32" t="s">
        <v>274</v>
      </c>
      <c r="F290" s="32">
        <v>240</v>
      </c>
      <c r="G290" s="50">
        <v>5500</v>
      </c>
      <c r="Y290" s="50">
        <v>5500</v>
      </c>
    </row>
    <row r="291" spans="1:25" ht="25.5">
      <c r="A291" s="48" t="s">
        <v>460</v>
      </c>
      <c r="B291" s="21" t="s">
        <v>95</v>
      </c>
      <c r="C291" s="32" t="s">
        <v>28</v>
      </c>
      <c r="D291" s="32" t="s">
        <v>12</v>
      </c>
      <c r="E291" s="32" t="s">
        <v>275</v>
      </c>
      <c r="F291" s="32"/>
      <c r="G291" s="50">
        <f>G292</f>
        <v>20000</v>
      </c>
      <c r="Y291" s="50">
        <f>Y292</f>
        <v>20000</v>
      </c>
    </row>
    <row r="292" spans="1:25" ht="12.75">
      <c r="A292" s="41" t="s">
        <v>423</v>
      </c>
      <c r="B292" s="21" t="s">
        <v>95</v>
      </c>
      <c r="C292" s="32" t="s">
        <v>28</v>
      </c>
      <c r="D292" s="32" t="s">
        <v>12</v>
      </c>
      <c r="E292" s="32" t="s">
        <v>276</v>
      </c>
      <c r="F292" s="32"/>
      <c r="G292" s="50">
        <f>G293</f>
        <v>20000</v>
      </c>
      <c r="Y292" s="50">
        <f>Y293</f>
        <v>20000</v>
      </c>
    </row>
    <row r="293" spans="1:25" ht="38.25">
      <c r="A293" s="23" t="s">
        <v>347</v>
      </c>
      <c r="B293" s="21" t="s">
        <v>95</v>
      </c>
      <c r="C293" s="32" t="s">
        <v>28</v>
      </c>
      <c r="D293" s="32" t="s">
        <v>12</v>
      </c>
      <c r="E293" s="32" t="s">
        <v>276</v>
      </c>
      <c r="F293" s="32">
        <v>200</v>
      </c>
      <c r="G293" s="50">
        <f>G294</f>
        <v>20000</v>
      </c>
      <c r="Y293" s="50">
        <f>Y294</f>
        <v>20000</v>
      </c>
    </row>
    <row r="294" spans="1:25" ht="38.25">
      <c r="A294" s="23" t="s">
        <v>348</v>
      </c>
      <c r="B294" s="21" t="s">
        <v>95</v>
      </c>
      <c r="C294" s="32" t="s">
        <v>28</v>
      </c>
      <c r="D294" s="32" t="s">
        <v>12</v>
      </c>
      <c r="E294" s="32" t="s">
        <v>276</v>
      </c>
      <c r="F294" s="32">
        <v>240</v>
      </c>
      <c r="G294" s="50">
        <v>20000</v>
      </c>
      <c r="Y294" s="50">
        <v>20000</v>
      </c>
    </row>
    <row r="295" spans="1:25" ht="25.5">
      <c r="A295" s="48" t="s">
        <v>369</v>
      </c>
      <c r="B295" s="21" t="s">
        <v>95</v>
      </c>
      <c r="C295" s="32" t="s">
        <v>28</v>
      </c>
      <c r="D295" s="32" t="s">
        <v>12</v>
      </c>
      <c r="E295" s="32" t="s">
        <v>277</v>
      </c>
      <c r="F295" s="32"/>
      <c r="G295" s="50">
        <f>G296</f>
        <v>11777</v>
      </c>
      <c r="Y295" s="50">
        <f>Y296</f>
        <v>11777</v>
      </c>
    </row>
    <row r="296" spans="1:25" ht="12.75">
      <c r="A296" s="41" t="s">
        <v>424</v>
      </c>
      <c r="B296" s="21" t="s">
        <v>95</v>
      </c>
      <c r="C296" s="32" t="s">
        <v>28</v>
      </c>
      <c r="D296" s="32" t="s">
        <v>12</v>
      </c>
      <c r="E296" s="32" t="s">
        <v>278</v>
      </c>
      <c r="F296" s="32"/>
      <c r="G296" s="50">
        <f>G297</f>
        <v>11777</v>
      </c>
      <c r="Y296" s="50">
        <f>Y297</f>
        <v>11777</v>
      </c>
    </row>
    <row r="297" spans="1:25" ht="38.25">
      <c r="A297" s="23" t="s">
        <v>347</v>
      </c>
      <c r="B297" s="21" t="s">
        <v>95</v>
      </c>
      <c r="C297" s="32" t="s">
        <v>28</v>
      </c>
      <c r="D297" s="32" t="s">
        <v>12</v>
      </c>
      <c r="E297" s="32" t="s">
        <v>278</v>
      </c>
      <c r="F297" s="32">
        <v>200</v>
      </c>
      <c r="G297" s="50">
        <f>G298</f>
        <v>11777</v>
      </c>
      <c r="Y297" s="50">
        <f>Y298</f>
        <v>11777</v>
      </c>
    </row>
    <row r="298" spans="1:25" ht="38.25">
      <c r="A298" s="23" t="s">
        <v>348</v>
      </c>
      <c r="B298" s="21" t="s">
        <v>95</v>
      </c>
      <c r="C298" s="32" t="s">
        <v>28</v>
      </c>
      <c r="D298" s="32" t="s">
        <v>12</v>
      </c>
      <c r="E298" s="32" t="s">
        <v>278</v>
      </c>
      <c r="F298" s="32">
        <v>240</v>
      </c>
      <c r="G298" s="50">
        <v>11777</v>
      </c>
      <c r="Y298" s="50">
        <v>11777</v>
      </c>
    </row>
    <row r="299" spans="1:25" ht="25.5">
      <c r="A299" s="48" t="s">
        <v>441</v>
      </c>
      <c r="B299" s="21" t="s">
        <v>95</v>
      </c>
      <c r="C299" s="32" t="s">
        <v>28</v>
      </c>
      <c r="D299" s="32" t="s">
        <v>12</v>
      </c>
      <c r="E299" s="32" t="s">
        <v>279</v>
      </c>
      <c r="F299" s="32"/>
      <c r="G299" s="50">
        <f>G300</f>
        <v>1500</v>
      </c>
      <c r="Y299" s="50">
        <f>Y300</f>
        <v>1500</v>
      </c>
    </row>
    <row r="300" spans="1:25" ht="25.5">
      <c r="A300" s="41" t="s">
        <v>425</v>
      </c>
      <c r="B300" s="21" t="s">
        <v>95</v>
      </c>
      <c r="C300" s="32" t="s">
        <v>28</v>
      </c>
      <c r="D300" s="32" t="s">
        <v>12</v>
      </c>
      <c r="E300" s="32" t="s">
        <v>280</v>
      </c>
      <c r="F300" s="32"/>
      <c r="G300" s="50">
        <f>G301</f>
        <v>1500</v>
      </c>
      <c r="Y300" s="50">
        <f>Y301</f>
        <v>1500</v>
      </c>
    </row>
    <row r="301" spans="1:25" ht="38.25">
      <c r="A301" s="23" t="s">
        <v>347</v>
      </c>
      <c r="B301" s="21" t="s">
        <v>95</v>
      </c>
      <c r="C301" s="32" t="s">
        <v>28</v>
      </c>
      <c r="D301" s="32" t="s">
        <v>12</v>
      </c>
      <c r="E301" s="32" t="s">
        <v>280</v>
      </c>
      <c r="F301" s="32">
        <v>200</v>
      </c>
      <c r="G301" s="50">
        <f>G302</f>
        <v>1500</v>
      </c>
      <c r="Y301" s="50">
        <f>Y302</f>
        <v>1500</v>
      </c>
    </row>
    <row r="302" spans="1:25" ht="38.25">
      <c r="A302" s="23" t="s">
        <v>348</v>
      </c>
      <c r="B302" s="21" t="s">
        <v>95</v>
      </c>
      <c r="C302" s="32" t="s">
        <v>28</v>
      </c>
      <c r="D302" s="32" t="s">
        <v>12</v>
      </c>
      <c r="E302" s="32" t="s">
        <v>280</v>
      </c>
      <c r="F302" s="32">
        <v>240</v>
      </c>
      <c r="G302" s="50">
        <v>1500</v>
      </c>
      <c r="Y302" s="50">
        <v>1500</v>
      </c>
    </row>
    <row r="303" spans="1:25" ht="51">
      <c r="A303" s="48" t="s">
        <v>272</v>
      </c>
      <c r="B303" s="21" t="s">
        <v>95</v>
      </c>
      <c r="C303" s="32" t="s">
        <v>28</v>
      </c>
      <c r="D303" s="32" t="s">
        <v>12</v>
      </c>
      <c r="E303" s="32" t="s">
        <v>281</v>
      </c>
      <c r="F303" s="32"/>
      <c r="G303" s="50">
        <f>G304</f>
        <v>1442</v>
      </c>
      <c r="Y303" s="50">
        <f>Y304</f>
        <v>1442</v>
      </c>
    </row>
    <row r="304" spans="1:25" ht="27" customHeight="1">
      <c r="A304" s="41" t="s">
        <v>426</v>
      </c>
      <c r="B304" s="21" t="s">
        <v>95</v>
      </c>
      <c r="C304" s="32" t="s">
        <v>28</v>
      </c>
      <c r="D304" s="32" t="s">
        <v>12</v>
      </c>
      <c r="E304" s="32" t="s">
        <v>282</v>
      </c>
      <c r="F304" s="32"/>
      <c r="G304" s="50">
        <f>G305</f>
        <v>1442</v>
      </c>
      <c r="Y304" s="50">
        <f>Y305</f>
        <v>1442</v>
      </c>
    </row>
    <row r="305" spans="1:25" ht="38.25">
      <c r="A305" s="23" t="s">
        <v>347</v>
      </c>
      <c r="B305" s="21" t="s">
        <v>95</v>
      </c>
      <c r="C305" s="32" t="s">
        <v>28</v>
      </c>
      <c r="D305" s="32" t="s">
        <v>12</v>
      </c>
      <c r="E305" s="32" t="s">
        <v>282</v>
      </c>
      <c r="F305" s="32">
        <v>200</v>
      </c>
      <c r="G305" s="50">
        <f>G306</f>
        <v>1442</v>
      </c>
      <c r="Y305" s="50">
        <f>Y306</f>
        <v>1442</v>
      </c>
    </row>
    <row r="306" spans="1:25" ht="38.25">
      <c r="A306" s="23" t="s">
        <v>348</v>
      </c>
      <c r="B306" s="21" t="s">
        <v>95</v>
      </c>
      <c r="C306" s="32" t="s">
        <v>28</v>
      </c>
      <c r="D306" s="32" t="s">
        <v>12</v>
      </c>
      <c r="E306" s="32" t="s">
        <v>282</v>
      </c>
      <c r="F306" s="32">
        <v>240</v>
      </c>
      <c r="G306" s="50">
        <v>1442</v>
      </c>
      <c r="Y306" s="50">
        <v>1442</v>
      </c>
    </row>
    <row r="307" spans="1:25" ht="29.25" customHeight="1">
      <c r="A307" s="41" t="s">
        <v>329</v>
      </c>
      <c r="B307" s="21" t="s">
        <v>95</v>
      </c>
      <c r="C307" s="32" t="s">
        <v>28</v>
      </c>
      <c r="D307" s="32" t="s">
        <v>12</v>
      </c>
      <c r="E307" s="32" t="s">
        <v>283</v>
      </c>
      <c r="F307" s="32"/>
      <c r="G307" s="50">
        <f>G308</f>
        <v>1436</v>
      </c>
      <c r="Y307" s="50">
        <f>Y308</f>
        <v>1436</v>
      </c>
    </row>
    <row r="308" spans="1:25" ht="30" customHeight="1">
      <c r="A308" s="41" t="s">
        <v>427</v>
      </c>
      <c r="B308" s="21" t="s">
        <v>95</v>
      </c>
      <c r="C308" s="32" t="s">
        <v>28</v>
      </c>
      <c r="D308" s="32" t="s">
        <v>12</v>
      </c>
      <c r="E308" s="32" t="s">
        <v>284</v>
      </c>
      <c r="F308" s="32"/>
      <c r="G308" s="50">
        <f>G309</f>
        <v>1436</v>
      </c>
      <c r="Y308" s="50">
        <f>Y309</f>
        <v>1436</v>
      </c>
    </row>
    <row r="309" spans="1:25" ht="38.25">
      <c r="A309" s="23" t="s">
        <v>347</v>
      </c>
      <c r="B309" s="21" t="s">
        <v>95</v>
      </c>
      <c r="C309" s="32" t="s">
        <v>28</v>
      </c>
      <c r="D309" s="32" t="s">
        <v>12</v>
      </c>
      <c r="E309" s="32" t="s">
        <v>284</v>
      </c>
      <c r="F309" s="32">
        <v>200</v>
      </c>
      <c r="G309" s="50">
        <f>G310</f>
        <v>1436</v>
      </c>
      <c r="Y309" s="50">
        <f>Y310</f>
        <v>1436</v>
      </c>
    </row>
    <row r="310" spans="1:25" ht="38.25">
      <c r="A310" s="23" t="s">
        <v>348</v>
      </c>
      <c r="B310" s="21" t="s">
        <v>95</v>
      </c>
      <c r="C310" s="32" t="s">
        <v>28</v>
      </c>
      <c r="D310" s="32" t="s">
        <v>12</v>
      </c>
      <c r="E310" s="32" t="s">
        <v>284</v>
      </c>
      <c r="F310" s="32">
        <v>240</v>
      </c>
      <c r="G310" s="50">
        <v>1436</v>
      </c>
      <c r="Y310" s="50">
        <v>1436</v>
      </c>
    </row>
    <row r="311" spans="1:25" ht="12.75" hidden="1">
      <c r="A311" s="23"/>
      <c r="B311" s="21"/>
      <c r="C311" s="17"/>
      <c r="D311" s="17"/>
      <c r="E311" s="21"/>
      <c r="F311" s="14"/>
      <c r="G311" s="18"/>
      <c r="Y311" s="18"/>
    </row>
    <row r="312" spans="1:25" ht="12.75" hidden="1">
      <c r="A312" s="35"/>
      <c r="B312" s="21"/>
      <c r="C312" s="17"/>
      <c r="D312" s="17"/>
      <c r="E312" s="21"/>
      <c r="F312" s="21"/>
      <c r="G312" s="18"/>
      <c r="Y312" s="18"/>
    </row>
    <row r="313" spans="1:25" ht="12.75" hidden="1">
      <c r="A313" s="23"/>
      <c r="B313" s="21"/>
      <c r="C313" s="17"/>
      <c r="D313" s="17"/>
      <c r="E313" s="21"/>
      <c r="F313" s="14"/>
      <c r="G313" s="18"/>
      <c r="Y313" s="18"/>
    </row>
    <row r="314" spans="1:25" ht="12.75" hidden="1">
      <c r="A314" s="35"/>
      <c r="B314" s="21"/>
      <c r="C314" s="17"/>
      <c r="D314" s="17"/>
      <c r="E314" s="21"/>
      <c r="F314" s="14"/>
      <c r="G314" s="18"/>
      <c r="Y314" s="18"/>
    </row>
    <row r="315" spans="1:25" ht="12.75" hidden="1">
      <c r="A315" s="23"/>
      <c r="B315" s="21"/>
      <c r="C315" s="17"/>
      <c r="D315" s="17"/>
      <c r="E315" s="21"/>
      <c r="F315" s="14"/>
      <c r="G315" s="18"/>
      <c r="Y315" s="18"/>
    </row>
    <row r="316" spans="1:25" ht="33" customHeight="1">
      <c r="A316" s="22" t="s">
        <v>478</v>
      </c>
      <c r="B316" s="21" t="s">
        <v>95</v>
      </c>
      <c r="C316" s="32" t="s">
        <v>28</v>
      </c>
      <c r="D316" s="32" t="s">
        <v>12</v>
      </c>
      <c r="E316" s="21" t="s">
        <v>473</v>
      </c>
      <c r="F316" s="14"/>
      <c r="G316" s="18">
        <f>G317</f>
        <v>29388</v>
      </c>
      <c r="Y316" s="18"/>
    </row>
    <row r="317" spans="1:25" ht="38.25" customHeight="1">
      <c r="A317" s="22" t="s">
        <v>479</v>
      </c>
      <c r="B317" s="21" t="s">
        <v>95</v>
      </c>
      <c r="C317" s="32" t="s">
        <v>28</v>
      </c>
      <c r="D317" s="32" t="s">
        <v>12</v>
      </c>
      <c r="E317" s="21" t="s">
        <v>481</v>
      </c>
      <c r="F317" s="14"/>
      <c r="G317" s="18">
        <f>G318</f>
        <v>29388</v>
      </c>
      <c r="Y317" s="18"/>
    </row>
    <row r="318" spans="1:25" ht="44.25" customHeight="1">
      <c r="A318" s="53" t="s">
        <v>480</v>
      </c>
      <c r="B318" s="21" t="s">
        <v>95</v>
      </c>
      <c r="C318" s="32" t="s">
        <v>28</v>
      </c>
      <c r="D318" s="32" t="s">
        <v>12</v>
      </c>
      <c r="E318" s="52" t="s">
        <v>482</v>
      </c>
      <c r="F318" s="14"/>
      <c r="G318" s="18">
        <f>G319</f>
        <v>29388</v>
      </c>
      <c r="Y318" s="18"/>
    </row>
    <row r="319" spans="1:25" ht="24" customHeight="1">
      <c r="A319" s="24" t="s">
        <v>68</v>
      </c>
      <c r="B319" s="21" t="s">
        <v>95</v>
      </c>
      <c r="C319" s="32" t="s">
        <v>28</v>
      </c>
      <c r="D319" s="32" t="s">
        <v>12</v>
      </c>
      <c r="E319" s="52" t="s">
        <v>483</v>
      </c>
      <c r="F319" s="14">
        <v>800</v>
      </c>
      <c r="G319" s="18">
        <v>29388</v>
      </c>
      <c r="Y319" s="18"/>
    </row>
    <row r="320" spans="1:25" ht="32.25" customHeight="1" hidden="1">
      <c r="A320" s="23"/>
      <c r="B320" s="21"/>
      <c r="C320" s="17"/>
      <c r="D320" s="17"/>
      <c r="E320" s="21"/>
      <c r="F320" s="14"/>
      <c r="G320" s="18"/>
      <c r="Y320" s="18"/>
    </row>
    <row r="321" spans="1:25" ht="53.25" customHeight="1">
      <c r="A321" s="65" t="s">
        <v>368</v>
      </c>
      <c r="B321" s="21" t="s">
        <v>95</v>
      </c>
      <c r="C321" s="32" t="s">
        <v>28</v>
      </c>
      <c r="D321" s="32" t="s">
        <v>12</v>
      </c>
      <c r="E321" s="52" t="s">
        <v>483</v>
      </c>
      <c r="F321" s="14">
        <v>800</v>
      </c>
      <c r="G321" s="18">
        <v>29388</v>
      </c>
      <c r="Y321" s="18"/>
    </row>
    <row r="322" spans="1:25" ht="25.5">
      <c r="A322" s="66" t="s">
        <v>42</v>
      </c>
      <c r="B322" s="21" t="s">
        <v>95</v>
      </c>
      <c r="C322" s="17" t="s">
        <v>28</v>
      </c>
      <c r="D322" s="17" t="s">
        <v>28</v>
      </c>
      <c r="E322" s="17"/>
      <c r="F322" s="14"/>
      <c r="G322" s="18">
        <f aca="true" t="shared" si="35" ref="G322:Y322">G333+G348</f>
        <v>28082</v>
      </c>
      <c r="H322" s="18">
        <f t="shared" si="35"/>
        <v>0</v>
      </c>
      <c r="I322" s="18">
        <f t="shared" si="35"/>
        <v>0</v>
      </c>
      <c r="J322" s="18">
        <f t="shared" si="35"/>
        <v>0</v>
      </c>
      <c r="K322" s="18">
        <f t="shared" si="35"/>
        <v>0</v>
      </c>
      <c r="L322" s="18">
        <f t="shared" si="35"/>
        <v>0</v>
      </c>
      <c r="M322" s="18">
        <f t="shared" si="35"/>
        <v>0</v>
      </c>
      <c r="N322" s="18">
        <f t="shared" si="35"/>
        <v>0</v>
      </c>
      <c r="O322" s="18">
        <f t="shared" si="35"/>
        <v>0</v>
      </c>
      <c r="P322" s="18">
        <f t="shared" si="35"/>
        <v>0</v>
      </c>
      <c r="Q322" s="18">
        <f t="shared" si="35"/>
        <v>0</v>
      </c>
      <c r="R322" s="18">
        <f t="shared" si="35"/>
        <v>0</v>
      </c>
      <c r="S322" s="18">
        <f t="shared" si="35"/>
        <v>0</v>
      </c>
      <c r="T322" s="18">
        <f t="shared" si="35"/>
        <v>0</v>
      </c>
      <c r="U322" s="18">
        <f t="shared" si="35"/>
        <v>0</v>
      </c>
      <c r="V322" s="18">
        <f t="shared" si="35"/>
        <v>0</v>
      </c>
      <c r="W322" s="18">
        <f t="shared" si="35"/>
        <v>0</v>
      </c>
      <c r="X322" s="18">
        <f t="shared" si="35"/>
        <v>0</v>
      </c>
      <c r="Y322" s="18">
        <f t="shared" si="35"/>
        <v>28102</v>
      </c>
    </row>
    <row r="323" ht="12.75" hidden="1"/>
    <row r="324" ht="12.75" hidden="1"/>
    <row r="325" ht="100.5" customHeight="1" hidden="1"/>
    <row r="326" ht="12.75" hidden="1"/>
    <row r="327" ht="12.75" hidden="1"/>
    <row r="328" ht="12.75" hidden="1"/>
    <row r="329" spans="1:25" ht="12.75" hidden="1">
      <c r="A329" s="66"/>
      <c r="B329" s="21"/>
      <c r="C329" s="17"/>
      <c r="D329" s="17"/>
      <c r="E329" s="17"/>
      <c r="F329" s="14"/>
      <c r="G329" s="18"/>
      <c r="H329" s="67"/>
      <c r="Y329" s="18"/>
    </row>
    <row r="330" spans="1:25" ht="26.25" customHeight="1" hidden="1">
      <c r="A330" s="66"/>
      <c r="B330" s="21"/>
      <c r="C330" s="17"/>
      <c r="D330" s="17"/>
      <c r="E330" s="17"/>
      <c r="F330" s="14"/>
      <c r="G330" s="18"/>
      <c r="H330" s="67"/>
      <c r="Y330" s="18"/>
    </row>
    <row r="331" spans="1:25" ht="12.75" hidden="1">
      <c r="A331" s="66"/>
      <c r="B331" s="21"/>
      <c r="C331" s="17"/>
      <c r="D331" s="17"/>
      <c r="E331" s="17"/>
      <c r="F331" s="14"/>
      <c r="G331" s="18"/>
      <c r="H331" s="67"/>
      <c r="Y331" s="18"/>
    </row>
    <row r="332" spans="1:25" ht="24.75" customHeight="1" hidden="1">
      <c r="A332" s="66"/>
      <c r="B332" s="21"/>
      <c r="C332" s="17"/>
      <c r="D332" s="17"/>
      <c r="E332" s="17"/>
      <c r="F332" s="14"/>
      <c r="G332" s="18"/>
      <c r="H332" s="67"/>
      <c r="Y332" s="18"/>
    </row>
    <row r="333" spans="1:25" ht="38.25">
      <c r="A333" s="48" t="s">
        <v>314</v>
      </c>
      <c r="B333" s="21" t="s">
        <v>95</v>
      </c>
      <c r="C333" s="32" t="s">
        <v>28</v>
      </c>
      <c r="D333" s="32" t="s">
        <v>28</v>
      </c>
      <c r="E333" s="32" t="s">
        <v>248</v>
      </c>
      <c r="F333" s="32"/>
      <c r="G333" s="50">
        <f>G334</f>
        <v>21531</v>
      </c>
      <c r="H333" s="67"/>
      <c r="Y333" s="50">
        <f>Y334</f>
        <v>21551</v>
      </c>
    </row>
    <row r="334" spans="1:25" ht="54.75" customHeight="1">
      <c r="A334" s="41" t="s">
        <v>461</v>
      </c>
      <c r="B334" s="21" t="s">
        <v>95</v>
      </c>
      <c r="C334" s="32" t="s">
        <v>28</v>
      </c>
      <c r="D334" s="32" t="s">
        <v>28</v>
      </c>
      <c r="E334" s="32" t="s">
        <v>285</v>
      </c>
      <c r="F334" s="32"/>
      <c r="G334" s="50">
        <f>G335</f>
        <v>21531</v>
      </c>
      <c r="H334" s="67"/>
      <c r="Y334" s="50">
        <f>Y335</f>
        <v>21551</v>
      </c>
    </row>
    <row r="335" spans="1:25" ht="63.75">
      <c r="A335" s="41" t="s">
        <v>381</v>
      </c>
      <c r="B335" s="21" t="s">
        <v>95</v>
      </c>
      <c r="C335" s="32" t="s">
        <v>28</v>
      </c>
      <c r="D335" s="32" t="s">
        <v>28</v>
      </c>
      <c r="E335" s="32" t="s">
        <v>286</v>
      </c>
      <c r="F335" s="32"/>
      <c r="G335" s="50">
        <f>G336+G344+G346</f>
        <v>21531</v>
      </c>
      <c r="H335" s="50">
        <f aca="true" t="shared" si="36" ref="H335:Y335">H336+H344+H346</f>
        <v>0</v>
      </c>
      <c r="I335" s="50">
        <f t="shared" si="36"/>
        <v>0</v>
      </c>
      <c r="J335" s="50">
        <f t="shared" si="36"/>
        <v>0</v>
      </c>
      <c r="K335" s="50">
        <f t="shared" si="36"/>
        <v>0</v>
      </c>
      <c r="L335" s="50">
        <f t="shared" si="36"/>
        <v>0</v>
      </c>
      <c r="M335" s="50">
        <f t="shared" si="36"/>
        <v>0</v>
      </c>
      <c r="N335" s="50">
        <f t="shared" si="36"/>
        <v>0</v>
      </c>
      <c r="O335" s="50">
        <f t="shared" si="36"/>
        <v>0</v>
      </c>
      <c r="P335" s="50">
        <f t="shared" si="36"/>
        <v>0</v>
      </c>
      <c r="Q335" s="50">
        <f t="shared" si="36"/>
        <v>0</v>
      </c>
      <c r="R335" s="50">
        <f t="shared" si="36"/>
        <v>0</v>
      </c>
      <c r="S335" s="50">
        <f t="shared" si="36"/>
        <v>0</v>
      </c>
      <c r="T335" s="50">
        <f t="shared" si="36"/>
        <v>0</v>
      </c>
      <c r="U335" s="50">
        <f t="shared" si="36"/>
        <v>0</v>
      </c>
      <c r="V335" s="50">
        <f t="shared" si="36"/>
        <v>0</v>
      </c>
      <c r="W335" s="50">
        <f t="shared" si="36"/>
        <v>0</v>
      </c>
      <c r="X335" s="50">
        <f t="shared" si="36"/>
        <v>0</v>
      </c>
      <c r="Y335" s="50">
        <f t="shared" si="36"/>
        <v>21551</v>
      </c>
    </row>
    <row r="336" spans="1:25" ht="89.25">
      <c r="A336" s="24" t="s">
        <v>94</v>
      </c>
      <c r="B336" s="21" t="s">
        <v>95</v>
      </c>
      <c r="C336" s="32" t="s">
        <v>28</v>
      </c>
      <c r="D336" s="32" t="s">
        <v>28</v>
      </c>
      <c r="E336" s="32" t="s">
        <v>286</v>
      </c>
      <c r="F336" s="32">
        <v>100</v>
      </c>
      <c r="G336" s="50">
        <f>G337</f>
        <v>20177</v>
      </c>
      <c r="H336" s="67"/>
      <c r="Y336" s="50">
        <f>Y337</f>
        <v>20197</v>
      </c>
    </row>
    <row r="337" spans="1:25" ht="25.5">
      <c r="A337" s="24" t="s">
        <v>250</v>
      </c>
      <c r="B337" s="21" t="s">
        <v>95</v>
      </c>
      <c r="C337" s="32" t="s">
        <v>28</v>
      </c>
      <c r="D337" s="32" t="s">
        <v>28</v>
      </c>
      <c r="E337" s="32" t="s">
        <v>286</v>
      </c>
      <c r="F337" s="32">
        <v>110</v>
      </c>
      <c r="G337" s="50">
        <f>19435+742</f>
        <v>20177</v>
      </c>
      <c r="H337" s="67"/>
      <c r="Y337" s="50">
        <f>19455+742</f>
        <v>20197</v>
      </c>
    </row>
    <row r="338" spans="1:25" ht="12.75" hidden="1">
      <c r="A338" s="24"/>
      <c r="B338" s="21"/>
      <c r="C338" s="32"/>
      <c r="D338" s="32"/>
      <c r="E338" s="32"/>
      <c r="F338" s="32"/>
      <c r="G338" s="50"/>
      <c r="H338" s="67"/>
      <c r="Y338" s="50"/>
    </row>
    <row r="339" spans="1:25" ht="12.75" hidden="1">
      <c r="A339" s="49"/>
      <c r="B339" s="21"/>
      <c r="C339" s="32"/>
      <c r="D339" s="32"/>
      <c r="E339" s="32"/>
      <c r="F339" s="32"/>
      <c r="G339" s="50"/>
      <c r="H339" s="67"/>
      <c r="Y339" s="50"/>
    </row>
    <row r="340" spans="1:25" ht="12.75" hidden="1">
      <c r="A340" s="24"/>
      <c r="B340" s="21"/>
      <c r="C340" s="32"/>
      <c r="D340" s="32"/>
      <c r="E340" s="32"/>
      <c r="F340" s="32"/>
      <c r="G340" s="50"/>
      <c r="H340" s="67"/>
      <c r="Y340" s="50"/>
    </row>
    <row r="341" spans="1:25" ht="12.75" hidden="1">
      <c r="A341" s="24"/>
      <c r="B341" s="21"/>
      <c r="C341" s="32"/>
      <c r="D341" s="32"/>
      <c r="E341" s="32"/>
      <c r="F341" s="32"/>
      <c r="G341" s="50"/>
      <c r="H341" s="67"/>
      <c r="Y341" s="50"/>
    </row>
    <row r="342" spans="1:25" ht="12.75" hidden="1">
      <c r="A342" s="23"/>
      <c r="B342" s="21"/>
      <c r="C342" s="17"/>
      <c r="D342" s="17"/>
      <c r="E342" s="17"/>
      <c r="F342" s="14"/>
      <c r="G342" s="18"/>
      <c r="H342" s="67"/>
      <c r="Y342" s="18"/>
    </row>
    <row r="343" spans="1:25" ht="12.75" hidden="1">
      <c r="A343" s="23"/>
      <c r="B343" s="21"/>
      <c r="C343" s="17"/>
      <c r="D343" s="17"/>
      <c r="E343" s="17"/>
      <c r="F343" s="14"/>
      <c r="G343" s="18"/>
      <c r="H343" s="67"/>
      <c r="Y343" s="18"/>
    </row>
    <row r="344" spans="1:25" ht="38.25">
      <c r="A344" s="23" t="s">
        <v>347</v>
      </c>
      <c r="B344" s="21" t="s">
        <v>95</v>
      </c>
      <c r="C344" s="32" t="s">
        <v>28</v>
      </c>
      <c r="D344" s="32" t="s">
        <v>28</v>
      </c>
      <c r="E344" s="32" t="s">
        <v>286</v>
      </c>
      <c r="F344" s="32">
        <v>200</v>
      </c>
      <c r="G344" s="18">
        <f>G345</f>
        <v>1339</v>
      </c>
      <c r="H344" s="18">
        <f aca="true" t="shared" si="37" ref="H344:Y344">H345</f>
        <v>0</v>
      </c>
      <c r="I344" s="18">
        <f t="shared" si="37"/>
        <v>0</v>
      </c>
      <c r="J344" s="18">
        <f t="shared" si="37"/>
        <v>0</v>
      </c>
      <c r="K344" s="18">
        <f t="shared" si="37"/>
        <v>0</v>
      </c>
      <c r="L344" s="18">
        <f t="shared" si="37"/>
        <v>0</v>
      </c>
      <c r="M344" s="18">
        <f t="shared" si="37"/>
        <v>0</v>
      </c>
      <c r="N344" s="18">
        <f t="shared" si="37"/>
        <v>0</v>
      </c>
      <c r="O344" s="18">
        <f t="shared" si="37"/>
        <v>0</v>
      </c>
      <c r="P344" s="18">
        <f t="shared" si="37"/>
        <v>0</v>
      </c>
      <c r="Q344" s="18">
        <f t="shared" si="37"/>
        <v>0</v>
      </c>
      <c r="R344" s="18">
        <f t="shared" si="37"/>
        <v>0</v>
      </c>
      <c r="S344" s="18">
        <f t="shared" si="37"/>
        <v>0</v>
      </c>
      <c r="T344" s="18">
        <f t="shared" si="37"/>
        <v>0</v>
      </c>
      <c r="U344" s="18">
        <f t="shared" si="37"/>
        <v>0</v>
      </c>
      <c r="V344" s="18">
        <f t="shared" si="37"/>
        <v>0</v>
      </c>
      <c r="W344" s="18">
        <f t="shared" si="37"/>
        <v>0</v>
      </c>
      <c r="X344" s="18">
        <f t="shared" si="37"/>
        <v>0</v>
      </c>
      <c r="Y344" s="18">
        <f t="shared" si="37"/>
        <v>1339</v>
      </c>
    </row>
    <row r="345" spans="1:25" ht="38.25">
      <c r="A345" s="23" t="s">
        <v>348</v>
      </c>
      <c r="B345" s="21" t="s">
        <v>95</v>
      </c>
      <c r="C345" s="32" t="s">
        <v>28</v>
      </c>
      <c r="D345" s="32" t="s">
        <v>28</v>
      </c>
      <c r="E345" s="32" t="s">
        <v>286</v>
      </c>
      <c r="F345" s="32">
        <v>240</v>
      </c>
      <c r="G345" s="18">
        <v>1339</v>
      </c>
      <c r="H345" s="67"/>
      <c r="Y345" s="18">
        <v>1339</v>
      </c>
    </row>
    <row r="346" spans="1:25" ht="12.75">
      <c r="A346" s="24" t="s">
        <v>68</v>
      </c>
      <c r="B346" s="21" t="s">
        <v>95</v>
      </c>
      <c r="C346" s="32" t="s">
        <v>28</v>
      </c>
      <c r="D346" s="32" t="s">
        <v>28</v>
      </c>
      <c r="E346" s="32" t="s">
        <v>286</v>
      </c>
      <c r="F346" s="32">
        <v>800</v>
      </c>
      <c r="G346" s="18">
        <f>G347</f>
        <v>15</v>
      </c>
      <c r="H346" s="18">
        <f aca="true" t="shared" si="38" ref="H346:Y346">H347</f>
        <v>0</v>
      </c>
      <c r="I346" s="18">
        <f t="shared" si="38"/>
        <v>0</v>
      </c>
      <c r="J346" s="18">
        <f t="shared" si="38"/>
        <v>0</v>
      </c>
      <c r="K346" s="18">
        <f t="shared" si="38"/>
        <v>0</v>
      </c>
      <c r="L346" s="18">
        <f t="shared" si="38"/>
        <v>0</v>
      </c>
      <c r="M346" s="18">
        <f t="shared" si="38"/>
        <v>0</v>
      </c>
      <c r="N346" s="18">
        <f t="shared" si="38"/>
        <v>0</v>
      </c>
      <c r="O346" s="18">
        <f t="shared" si="38"/>
        <v>0</v>
      </c>
      <c r="P346" s="18">
        <f t="shared" si="38"/>
        <v>0</v>
      </c>
      <c r="Q346" s="18">
        <f t="shared" si="38"/>
        <v>0</v>
      </c>
      <c r="R346" s="18">
        <f t="shared" si="38"/>
        <v>0</v>
      </c>
      <c r="S346" s="18">
        <f t="shared" si="38"/>
        <v>0</v>
      </c>
      <c r="T346" s="18">
        <f t="shared" si="38"/>
        <v>0</v>
      </c>
      <c r="U346" s="18">
        <f t="shared" si="38"/>
        <v>0</v>
      </c>
      <c r="V346" s="18">
        <f t="shared" si="38"/>
        <v>0</v>
      </c>
      <c r="W346" s="18">
        <f t="shared" si="38"/>
        <v>0</v>
      </c>
      <c r="X346" s="18">
        <f t="shared" si="38"/>
        <v>0</v>
      </c>
      <c r="Y346" s="18">
        <f t="shared" si="38"/>
        <v>15</v>
      </c>
    </row>
    <row r="347" spans="1:25" ht="27.75" customHeight="1">
      <c r="A347" s="24" t="s">
        <v>365</v>
      </c>
      <c r="B347" s="21" t="s">
        <v>95</v>
      </c>
      <c r="C347" s="32" t="s">
        <v>28</v>
      </c>
      <c r="D347" s="32" t="s">
        <v>28</v>
      </c>
      <c r="E347" s="32" t="s">
        <v>286</v>
      </c>
      <c r="F347" s="32">
        <v>850</v>
      </c>
      <c r="G347" s="18">
        <v>15</v>
      </c>
      <c r="H347" s="67"/>
      <c r="Y347" s="18">
        <v>15</v>
      </c>
    </row>
    <row r="348" spans="1:25" ht="42" customHeight="1">
      <c r="A348" s="20" t="s">
        <v>225</v>
      </c>
      <c r="B348" s="21" t="s">
        <v>95</v>
      </c>
      <c r="C348" s="17" t="s">
        <v>28</v>
      </c>
      <c r="D348" s="17" t="s">
        <v>28</v>
      </c>
      <c r="E348" s="14" t="s">
        <v>299</v>
      </c>
      <c r="F348" s="14"/>
      <c r="G348" s="18">
        <f>G349</f>
        <v>6551</v>
      </c>
      <c r="Y348" s="18">
        <f>Y349</f>
        <v>6551</v>
      </c>
    </row>
    <row r="349" spans="1:25" ht="33" customHeight="1">
      <c r="A349" s="26" t="s">
        <v>66</v>
      </c>
      <c r="B349" s="21" t="s">
        <v>95</v>
      </c>
      <c r="C349" s="17" t="s">
        <v>28</v>
      </c>
      <c r="D349" s="17" t="s">
        <v>28</v>
      </c>
      <c r="E349" s="21" t="s">
        <v>114</v>
      </c>
      <c r="F349" s="14"/>
      <c r="G349" s="18">
        <f>G350+G352</f>
        <v>6551</v>
      </c>
      <c r="Y349" s="18">
        <f>Y350+Y352</f>
        <v>6551</v>
      </c>
    </row>
    <row r="350" spans="1:25" ht="97.5" customHeight="1">
      <c r="A350" s="23" t="s">
        <v>94</v>
      </c>
      <c r="B350" s="21" t="s">
        <v>95</v>
      </c>
      <c r="C350" s="17" t="s">
        <v>28</v>
      </c>
      <c r="D350" s="17" t="s">
        <v>28</v>
      </c>
      <c r="E350" s="21" t="s">
        <v>114</v>
      </c>
      <c r="F350" s="14">
        <v>100</v>
      </c>
      <c r="G350" s="18">
        <f aca="true" t="shared" si="39" ref="G350:Y350">G351</f>
        <v>6430</v>
      </c>
      <c r="H350" s="18">
        <f t="shared" si="39"/>
        <v>0</v>
      </c>
      <c r="I350" s="18">
        <f t="shared" si="39"/>
        <v>0</v>
      </c>
      <c r="J350" s="18">
        <f t="shared" si="39"/>
        <v>0</v>
      </c>
      <c r="K350" s="18">
        <f t="shared" si="39"/>
        <v>0</v>
      </c>
      <c r="L350" s="18">
        <f t="shared" si="39"/>
        <v>0</v>
      </c>
      <c r="M350" s="18">
        <f t="shared" si="39"/>
        <v>0</v>
      </c>
      <c r="N350" s="18">
        <f t="shared" si="39"/>
        <v>0</v>
      </c>
      <c r="O350" s="18">
        <f t="shared" si="39"/>
        <v>0</v>
      </c>
      <c r="P350" s="18">
        <f t="shared" si="39"/>
        <v>0</v>
      </c>
      <c r="Q350" s="18">
        <f t="shared" si="39"/>
        <v>0</v>
      </c>
      <c r="R350" s="18">
        <f t="shared" si="39"/>
        <v>0</v>
      </c>
      <c r="S350" s="18">
        <f t="shared" si="39"/>
        <v>0</v>
      </c>
      <c r="T350" s="18">
        <f t="shared" si="39"/>
        <v>0</v>
      </c>
      <c r="U350" s="18">
        <f t="shared" si="39"/>
        <v>0</v>
      </c>
      <c r="V350" s="18">
        <f t="shared" si="39"/>
        <v>0</v>
      </c>
      <c r="W350" s="18">
        <f t="shared" si="39"/>
        <v>0</v>
      </c>
      <c r="X350" s="18">
        <f t="shared" si="39"/>
        <v>0</v>
      </c>
      <c r="Y350" s="18">
        <f t="shared" si="39"/>
        <v>6430</v>
      </c>
    </row>
    <row r="351" spans="1:25" ht="42" customHeight="1">
      <c r="A351" s="24" t="s">
        <v>209</v>
      </c>
      <c r="B351" s="21" t="s">
        <v>95</v>
      </c>
      <c r="C351" s="17" t="s">
        <v>28</v>
      </c>
      <c r="D351" s="17" t="s">
        <v>28</v>
      </c>
      <c r="E351" s="21" t="s">
        <v>114</v>
      </c>
      <c r="F351" s="14">
        <v>120</v>
      </c>
      <c r="G351" s="18">
        <v>6430</v>
      </c>
      <c r="Y351" s="18">
        <v>6430</v>
      </c>
    </row>
    <row r="352" spans="1:25" ht="39.75" customHeight="1">
      <c r="A352" s="23" t="s">
        <v>347</v>
      </c>
      <c r="B352" s="21" t="s">
        <v>95</v>
      </c>
      <c r="C352" s="17" t="s">
        <v>28</v>
      </c>
      <c r="D352" s="17" t="s">
        <v>28</v>
      </c>
      <c r="E352" s="21" t="s">
        <v>114</v>
      </c>
      <c r="F352" s="14">
        <v>200</v>
      </c>
      <c r="G352" s="18">
        <f aca="true" t="shared" si="40" ref="G352:Y352">G353</f>
        <v>121</v>
      </c>
      <c r="H352" s="18">
        <f t="shared" si="40"/>
        <v>0</v>
      </c>
      <c r="I352" s="18">
        <f t="shared" si="40"/>
        <v>0</v>
      </c>
      <c r="J352" s="18">
        <f t="shared" si="40"/>
        <v>0</v>
      </c>
      <c r="K352" s="18">
        <f t="shared" si="40"/>
        <v>0</v>
      </c>
      <c r="L352" s="18">
        <f t="shared" si="40"/>
        <v>0</v>
      </c>
      <c r="M352" s="18">
        <f t="shared" si="40"/>
        <v>0</v>
      </c>
      <c r="N352" s="18">
        <f t="shared" si="40"/>
        <v>0</v>
      </c>
      <c r="O352" s="18">
        <f t="shared" si="40"/>
        <v>0</v>
      </c>
      <c r="P352" s="18">
        <f t="shared" si="40"/>
        <v>0</v>
      </c>
      <c r="Q352" s="18">
        <f t="shared" si="40"/>
        <v>0</v>
      </c>
      <c r="R352" s="18">
        <f t="shared" si="40"/>
        <v>0</v>
      </c>
      <c r="S352" s="18">
        <f t="shared" si="40"/>
        <v>0</v>
      </c>
      <c r="T352" s="18">
        <f t="shared" si="40"/>
        <v>0</v>
      </c>
      <c r="U352" s="18">
        <f t="shared" si="40"/>
        <v>0</v>
      </c>
      <c r="V352" s="18">
        <f t="shared" si="40"/>
        <v>0</v>
      </c>
      <c r="W352" s="18">
        <f t="shared" si="40"/>
        <v>0</v>
      </c>
      <c r="X352" s="18">
        <f t="shared" si="40"/>
        <v>0</v>
      </c>
      <c r="Y352" s="18">
        <f t="shared" si="40"/>
        <v>121</v>
      </c>
    </row>
    <row r="353" spans="1:25" ht="48" customHeight="1">
      <c r="A353" s="23" t="s">
        <v>348</v>
      </c>
      <c r="B353" s="21" t="s">
        <v>95</v>
      </c>
      <c r="C353" s="17" t="s">
        <v>28</v>
      </c>
      <c r="D353" s="17" t="s">
        <v>28</v>
      </c>
      <c r="E353" s="21" t="s">
        <v>114</v>
      </c>
      <c r="F353" s="14">
        <v>240</v>
      </c>
      <c r="G353" s="18">
        <v>121</v>
      </c>
      <c r="Y353" s="18">
        <v>121</v>
      </c>
    </row>
    <row r="354" spans="1:25" ht="13.5" customHeight="1">
      <c r="A354" s="46" t="s">
        <v>53</v>
      </c>
      <c r="B354" s="21" t="s">
        <v>95</v>
      </c>
      <c r="C354" s="17" t="s">
        <v>16</v>
      </c>
      <c r="D354" s="17" t="s">
        <v>17</v>
      </c>
      <c r="E354" s="21"/>
      <c r="F354" s="14"/>
      <c r="G354" s="18">
        <f aca="true" t="shared" si="41" ref="G354:G359">G355</f>
        <v>5769</v>
      </c>
      <c r="Y354" s="18">
        <f aca="true" t="shared" si="42" ref="Y354:Y359">Y355</f>
        <v>0</v>
      </c>
    </row>
    <row r="355" spans="1:25" ht="15" customHeight="1">
      <c r="A355" s="33" t="s">
        <v>40</v>
      </c>
      <c r="B355" s="21" t="s">
        <v>95</v>
      </c>
      <c r="C355" s="17" t="s">
        <v>16</v>
      </c>
      <c r="D355" s="17" t="s">
        <v>0</v>
      </c>
      <c r="E355" s="21"/>
      <c r="F355" s="14"/>
      <c r="G355" s="18">
        <f t="shared" si="41"/>
        <v>5769</v>
      </c>
      <c r="Y355" s="18">
        <f t="shared" si="42"/>
        <v>0</v>
      </c>
    </row>
    <row r="356" spans="1:25" ht="39" customHeight="1">
      <c r="A356" s="35" t="s">
        <v>392</v>
      </c>
      <c r="B356" s="21" t="s">
        <v>95</v>
      </c>
      <c r="C356" s="17" t="s">
        <v>16</v>
      </c>
      <c r="D356" s="17" t="s">
        <v>0</v>
      </c>
      <c r="E356" s="21" t="s">
        <v>202</v>
      </c>
      <c r="F356" s="14"/>
      <c r="G356" s="18">
        <f t="shared" si="41"/>
        <v>5769</v>
      </c>
      <c r="Y356" s="18">
        <f t="shared" si="42"/>
        <v>0</v>
      </c>
    </row>
    <row r="357" spans="1:25" ht="53.25" customHeight="1">
      <c r="A357" s="35" t="s">
        <v>497</v>
      </c>
      <c r="B357" s="21" t="s">
        <v>95</v>
      </c>
      <c r="C357" s="17" t="s">
        <v>16</v>
      </c>
      <c r="D357" s="17" t="s">
        <v>0</v>
      </c>
      <c r="E357" s="21" t="s">
        <v>499</v>
      </c>
      <c r="F357" s="14"/>
      <c r="G357" s="18">
        <f t="shared" si="41"/>
        <v>5769</v>
      </c>
      <c r="Y357" s="18">
        <f t="shared" si="42"/>
        <v>0</v>
      </c>
    </row>
    <row r="358" spans="1:25" ht="52.5" customHeight="1">
      <c r="A358" s="22" t="s">
        <v>498</v>
      </c>
      <c r="B358" s="21" t="s">
        <v>95</v>
      </c>
      <c r="C358" s="17" t="s">
        <v>16</v>
      </c>
      <c r="D358" s="17" t="s">
        <v>0</v>
      </c>
      <c r="E358" s="21" t="s">
        <v>500</v>
      </c>
      <c r="F358" s="14"/>
      <c r="G358" s="18">
        <f t="shared" si="41"/>
        <v>5769</v>
      </c>
      <c r="Y358" s="18">
        <f t="shared" si="42"/>
        <v>0</v>
      </c>
    </row>
    <row r="359" spans="1:25" ht="37.5" customHeight="1">
      <c r="A359" s="23" t="s">
        <v>347</v>
      </c>
      <c r="B359" s="21" t="s">
        <v>95</v>
      </c>
      <c r="C359" s="17" t="s">
        <v>16</v>
      </c>
      <c r="D359" s="17" t="s">
        <v>0</v>
      </c>
      <c r="E359" s="21" t="s">
        <v>500</v>
      </c>
      <c r="F359" s="14">
        <v>200</v>
      </c>
      <c r="G359" s="18">
        <f t="shared" si="41"/>
        <v>5769</v>
      </c>
      <c r="Y359" s="18">
        <f t="shared" si="42"/>
        <v>0</v>
      </c>
    </row>
    <row r="360" spans="1:25" ht="42" customHeight="1">
      <c r="A360" s="23" t="s">
        <v>348</v>
      </c>
      <c r="B360" s="21" t="s">
        <v>95</v>
      </c>
      <c r="C360" s="17" t="s">
        <v>16</v>
      </c>
      <c r="D360" s="17" t="s">
        <v>0</v>
      </c>
      <c r="E360" s="21" t="s">
        <v>500</v>
      </c>
      <c r="F360" s="14">
        <v>240</v>
      </c>
      <c r="G360" s="18">
        <f>1573+4196</f>
        <v>5769</v>
      </c>
      <c r="Y360" s="18">
        <v>0</v>
      </c>
    </row>
    <row r="361" spans="1:25" ht="12.75" customHeight="1">
      <c r="A361" s="33" t="s">
        <v>50</v>
      </c>
      <c r="B361" s="21" t="s">
        <v>95</v>
      </c>
      <c r="C361" s="17" t="s">
        <v>36</v>
      </c>
      <c r="D361" s="17" t="s">
        <v>17</v>
      </c>
      <c r="E361" s="68"/>
      <c r="F361" s="14"/>
      <c r="G361" s="15">
        <f>G362</f>
        <v>122703</v>
      </c>
      <c r="Y361" s="15">
        <f>Y362</f>
        <v>128411</v>
      </c>
    </row>
    <row r="362" spans="1:25" ht="13.5" customHeight="1">
      <c r="A362" s="33" t="s">
        <v>38</v>
      </c>
      <c r="B362" s="21" t="s">
        <v>95</v>
      </c>
      <c r="C362" s="17" t="s">
        <v>36</v>
      </c>
      <c r="D362" s="17" t="s">
        <v>12</v>
      </c>
      <c r="E362" s="21"/>
      <c r="F362" s="17"/>
      <c r="G362" s="15">
        <f>G363+G377</f>
        <v>122703</v>
      </c>
      <c r="Y362" s="15">
        <f>Y363+Y377</f>
        <v>128411</v>
      </c>
    </row>
    <row r="363" spans="1:25" ht="42" customHeight="1">
      <c r="A363" s="48" t="s">
        <v>501</v>
      </c>
      <c r="B363" s="21" t="s">
        <v>95</v>
      </c>
      <c r="C363" s="32" t="s">
        <v>36</v>
      </c>
      <c r="D363" s="32" t="s">
        <v>12</v>
      </c>
      <c r="E363" s="32" t="s">
        <v>251</v>
      </c>
      <c r="F363" s="32"/>
      <c r="G363" s="50">
        <f>G364+G368+G372</f>
        <v>75786</v>
      </c>
      <c r="Y363" s="50">
        <f>Y364+Y368</f>
        <v>79273</v>
      </c>
    </row>
    <row r="364" spans="1:25" ht="41.25" customHeight="1">
      <c r="A364" s="41" t="s">
        <v>330</v>
      </c>
      <c r="B364" s="21" t="s">
        <v>95</v>
      </c>
      <c r="C364" s="32" t="s">
        <v>36</v>
      </c>
      <c r="D364" s="32" t="s">
        <v>12</v>
      </c>
      <c r="E364" s="32" t="s">
        <v>289</v>
      </c>
      <c r="F364" s="32"/>
      <c r="G364" s="50">
        <f>G365</f>
        <v>51362</v>
      </c>
      <c r="Y364" s="50">
        <f>Y365</f>
        <v>53725</v>
      </c>
    </row>
    <row r="365" spans="1:25" ht="38.25">
      <c r="A365" s="41" t="s">
        <v>428</v>
      </c>
      <c r="B365" s="21" t="s">
        <v>95</v>
      </c>
      <c r="C365" s="32" t="s">
        <v>36</v>
      </c>
      <c r="D365" s="32" t="s">
        <v>12</v>
      </c>
      <c r="E365" s="32" t="s">
        <v>290</v>
      </c>
      <c r="F365" s="32"/>
      <c r="G365" s="50">
        <f>G366</f>
        <v>51362</v>
      </c>
      <c r="Y365" s="50">
        <f>Y366</f>
        <v>53725</v>
      </c>
    </row>
    <row r="366" spans="1:25" ht="12.75">
      <c r="A366" s="24" t="s">
        <v>68</v>
      </c>
      <c r="B366" s="21" t="s">
        <v>95</v>
      </c>
      <c r="C366" s="32" t="s">
        <v>36</v>
      </c>
      <c r="D366" s="32" t="s">
        <v>12</v>
      </c>
      <c r="E366" s="32" t="s">
        <v>290</v>
      </c>
      <c r="F366" s="32">
        <v>800</v>
      </c>
      <c r="G366" s="50">
        <f>G367</f>
        <v>51362</v>
      </c>
      <c r="Y366" s="50">
        <f>Y367</f>
        <v>53725</v>
      </c>
    </row>
    <row r="367" spans="1:25" ht="69" customHeight="1">
      <c r="A367" s="65" t="s">
        <v>367</v>
      </c>
      <c r="B367" s="21" t="s">
        <v>95</v>
      </c>
      <c r="C367" s="32" t="s">
        <v>36</v>
      </c>
      <c r="D367" s="32" t="s">
        <v>12</v>
      </c>
      <c r="E367" s="32" t="s">
        <v>290</v>
      </c>
      <c r="F367" s="32">
        <v>810</v>
      </c>
      <c r="G367" s="50">
        <v>51362</v>
      </c>
      <c r="Y367" s="50">
        <v>53725</v>
      </c>
    </row>
    <row r="368" spans="1:25" ht="54.75" customHeight="1">
      <c r="A368" s="70" t="s">
        <v>502</v>
      </c>
      <c r="B368" s="21" t="s">
        <v>95</v>
      </c>
      <c r="C368" s="32">
        <v>10</v>
      </c>
      <c r="D368" s="32" t="s">
        <v>12</v>
      </c>
      <c r="E368" s="32" t="s">
        <v>291</v>
      </c>
      <c r="F368" s="32"/>
      <c r="G368" s="50">
        <f>G369</f>
        <v>24304</v>
      </c>
      <c r="Y368" s="50">
        <f>Y369</f>
        <v>25548</v>
      </c>
    </row>
    <row r="369" spans="1:25" ht="38.25">
      <c r="A369" s="41" t="s">
        <v>429</v>
      </c>
      <c r="B369" s="21" t="s">
        <v>95</v>
      </c>
      <c r="C369" s="32" t="s">
        <v>36</v>
      </c>
      <c r="D369" s="32" t="s">
        <v>12</v>
      </c>
      <c r="E369" s="32" t="s">
        <v>292</v>
      </c>
      <c r="F369" s="32"/>
      <c r="G369" s="50">
        <f>G370</f>
        <v>24304</v>
      </c>
      <c r="Y369" s="50">
        <f>Y370</f>
        <v>25548</v>
      </c>
    </row>
    <row r="370" spans="1:25" ht="19.5" customHeight="1">
      <c r="A370" s="24" t="s">
        <v>68</v>
      </c>
      <c r="B370" s="21" t="s">
        <v>95</v>
      </c>
      <c r="C370" s="32" t="s">
        <v>36</v>
      </c>
      <c r="D370" s="32" t="s">
        <v>12</v>
      </c>
      <c r="E370" s="32" t="s">
        <v>292</v>
      </c>
      <c r="F370" s="32">
        <v>800</v>
      </c>
      <c r="G370" s="50">
        <f>G371</f>
        <v>24304</v>
      </c>
      <c r="Y370" s="50">
        <f>Y371</f>
        <v>25548</v>
      </c>
    </row>
    <row r="371" spans="1:25" ht="69" customHeight="1">
      <c r="A371" s="69" t="s">
        <v>368</v>
      </c>
      <c r="B371" s="21" t="s">
        <v>95</v>
      </c>
      <c r="C371" s="32" t="s">
        <v>36</v>
      </c>
      <c r="D371" s="32" t="s">
        <v>12</v>
      </c>
      <c r="E371" s="32" t="s">
        <v>292</v>
      </c>
      <c r="F371" s="32">
        <v>810</v>
      </c>
      <c r="G371" s="50">
        <f>24424-120</f>
        <v>24304</v>
      </c>
      <c r="Y371" s="50">
        <v>25548</v>
      </c>
    </row>
    <row r="372" spans="1:25" ht="40.5" customHeight="1">
      <c r="A372" s="92" t="s">
        <v>493</v>
      </c>
      <c r="B372" s="21" t="s">
        <v>95</v>
      </c>
      <c r="C372" s="71" t="s">
        <v>36</v>
      </c>
      <c r="D372" s="71" t="s">
        <v>12</v>
      </c>
      <c r="E372" s="32" t="s">
        <v>495</v>
      </c>
      <c r="F372" s="32"/>
      <c r="G372" s="50">
        <f>G374</f>
        <v>120</v>
      </c>
      <c r="Y372" s="50"/>
    </row>
    <row r="373" spans="1:25" ht="39.75" customHeight="1">
      <c r="A373" s="93" t="s">
        <v>494</v>
      </c>
      <c r="B373" s="21" t="s">
        <v>95</v>
      </c>
      <c r="C373" s="71" t="s">
        <v>36</v>
      </c>
      <c r="D373" s="71" t="s">
        <v>12</v>
      </c>
      <c r="E373" s="32" t="s">
        <v>496</v>
      </c>
      <c r="F373" s="32"/>
      <c r="G373" s="50">
        <f>G374</f>
        <v>120</v>
      </c>
      <c r="Y373" s="50"/>
    </row>
    <row r="374" spans="1:25" ht="39.75" customHeight="1">
      <c r="A374" s="73" t="s">
        <v>347</v>
      </c>
      <c r="B374" s="21" t="s">
        <v>95</v>
      </c>
      <c r="C374" s="71" t="s">
        <v>36</v>
      </c>
      <c r="D374" s="71" t="s">
        <v>12</v>
      </c>
      <c r="E374" s="32" t="s">
        <v>496</v>
      </c>
      <c r="F374" s="32">
        <v>200</v>
      </c>
      <c r="G374" s="50">
        <f>G375</f>
        <v>120</v>
      </c>
      <c r="Y374" s="50"/>
    </row>
    <row r="375" spans="1:25" ht="39" customHeight="1">
      <c r="A375" s="23" t="s">
        <v>348</v>
      </c>
      <c r="B375" s="21" t="s">
        <v>95</v>
      </c>
      <c r="C375" s="71" t="s">
        <v>36</v>
      </c>
      <c r="D375" s="71" t="s">
        <v>12</v>
      </c>
      <c r="E375" s="32" t="s">
        <v>496</v>
      </c>
      <c r="F375" s="32">
        <v>240</v>
      </c>
      <c r="G375" s="50">
        <v>120</v>
      </c>
      <c r="Y375" s="50"/>
    </row>
    <row r="376" spans="1:25" ht="69" customHeight="1" hidden="1">
      <c r="A376" s="72"/>
      <c r="B376" s="21"/>
      <c r="C376" s="32"/>
      <c r="D376" s="32"/>
      <c r="E376" s="32"/>
      <c r="F376" s="32"/>
      <c r="G376" s="50"/>
      <c r="Y376" s="50"/>
    </row>
    <row r="377" spans="1:25" ht="39" customHeight="1">
      <c r="A377" s="48" t="s">
        <v>503</v>
      </c>
      <c r="B377" s="21" t="s">
        <v>95</v>
      </c>
      <c r="C377" s="32" t="s">
        <v>36</v>
      </c>
      <c r="D377" s="32" t="s">
        <v>12</v>
      </c>
      <c r="E377" s="32" t="s">
        <v>248</v>
      </c>
      <c r="F377" s="32"/>
      <c r="G377" s="50">
        <f>G378+G384+G390+G394+G397</f>
        <v>46917</v>
      </c>
      <c r="Y377" s="50">
        <f>Y378+Y384+Y390+Y394+Y397</f>
        <v>49138</v>
      </c>
    </row>
    <row r="378" spans="1:25" ht="56.25" customHeight="1">
      <c r="A378" s="41" t="s">
        <v>504</v>
      </c>
      <c r="B378" s="21" t="s">
        <v>95</v>
      </c>
      <c r="C378" s="32" t="s">
        <v>36</v>
      </c>
      <c r="D378" s="32" t="s">
        <v>12</v>
      </c>
      <c r="E378" s="32" t="s">
        <v>293</v>
      </c>
      <c r="F378" s="32"/>
      <c r="G378" s="50">
        <f>G379</f>
        <v>1739</v>
      </c>
      <c r="Y378" s="50">
        <f>Y379</f>
        <v>1739</v>
      </c>
    </row>
    <row r="379" spans="1:25" ht="42" customHeight="1">
      <c r="A379" s="41" t="s">
        <v>430</v>
      </c>
      <c r="B379" s="21" t="s">
        <v>95</v>
      </c>
      <c r="C379" s="32" t="s">
        <v>36</v>
      </c>
      <c r="D379" s="32" t="s">
        <v>12</v>
      </c>
      <c r="E379" s="32" t="s">
        <v>294</v>
      </c>
      <c r="F379" s="32"/>
      <c r="G379" s="50">
        <f>G380+G382</f>
        <v>1739</v>
      </c>
      <c r="Y379" s="50">
        <f>Y380+Y382</f>
        <v>1739</v>
      </c>
    </row>
    <row r="380" spans="1:25" ht="89.25">
      <c r="A380" s="24" t="s">
        <v>94</v>
      </c>
      <c r="B380" s="21" t="s">
        <v>95</v>
      </c>
      <c r="C380" s="32" t="s">
        <v>36</v>
      </c>
      <c r="D380" s="32" t="s">
        <v>12</v>
      </c>
      <c r="E380" s="32" t="s">
        <v>294</v>
      </c>
      <c r="F380" s="32">
        <v>100</v>
      </c>
      <c r="G380" s="50">
        <f>G381</f>
        <v>794</v>
      </c>
      <c r="Y380" s="50">
        <f>Y381</f>
        <v>794</v>
      </c>
    </row>
    <row r="381" spans="1:25" ht="27" customHeight="1">
      <c r="A381" s="24" t="s">
        <v>250</v>
      </c>
      <c r="B381" s="21" t="s">
        <v>95</v>
      </c>
      <c r="C381" s="32" t="s">
        <v>36</v>
      </c>
      <c r="D381" s="32" t="s">
        <v>12</v>
      </c>
      <c r="E381" s="32" t="s">
        <v>294</v>
      </c>
      <c r="F381" s="32">
        <v>110</v>
      </c>
      <c r="G381" s="50">
        <v>794</v>
      </c>
      <c r="Y381" s="50">
        <v>794</v>
      </c>
    </row>
    <row r="382" spans="1:25" ht="38.25">
      <c r="A382" s="23" t="s">
        <v>347</v>
      </c>
      <c r="B382" s="21" t="s">
        <v>95</v>
      </c>
      <c r="C382" s="32" t="s">
        <v>36</v>
      </c>
      <c r="D382" s="32" t="s">
        <v>12</v>
      </c>
      <c r="E382" s="32" t="s">
        <v>294</v>
      </c>
      <c r="F382" s="32">
        <v>200</v>
      </c>
      <c r="G382" s="50">
        <f>G383</f>
        <v>945</v>
      </c>
      <c r="Y382" s="50">
        <f>Y383</f>
        <v>945</v>
      </c>
    </row>
    <row r="383" spans="1:25" ht="39.75" customHeight="1">
      <c r="A383" s="23" t="s">
        <v>348</v>
      </c>
      <c r="B383" s="21" t="s">
        <v>95</v>
      </c>
      <c r="C383" s="32" t="s">
        <v>36</v>
      </c>
      <c r="D383" s="32" t="s">
        <v>12</v>
      </c>
      <c r="E383" s="32" t="s">
        <v>294</v>
      </c>
      <c r="F383" s="32">
        <v>240</v>
      </c>
      <c r="G383" s="50">
        <v>945</v>
      </c>
      <c r="Y383" s="50">
        <v>945</v>
      </c>
    </row>
    <row r="384" spans="1:25" ht="39" customHeight="1">
      <c r="A384" s="48" t="s">
        <v>505</v>
      </c>
      <c r="B384" s="21" t="s">
        <v>95</v>
      </c>
      <c r="C384" s="32" t="s">
        <v>36</v>
      </c>
      <c r="D384" s="32" t="s">
        <v>12</v>
      </c>
      <c r="E384" s="32" t="s">
        <v>295</v>
      </c>
      <c r="F384" s="32"/>
      <c r="G384" s="50">
        <f>G385</f>
        <v>43738</v>
      </c>
      <c r="Y384" s="50">
        <f>Y385</f>
        <v>46319</v>
      </c>
    </row>
    <row r="385" spans="1:25" ht="38.25">
      <c r="A385" s="41" t="s">
        <v>430</v>
      </c>
      <c r="B385" s="21" t="s">
        <v>95</v>
      </c>
      <c r="C385" s="32" t="s">
        <v>36</v>
      </c>
      <c r="D385" s="32" t="s">
        <v>12</v>
      </c>
      <c r="E385" s="32" t="s">
        <v>296</v>
      </c>
      <c r="F385" s="32"/>
      <c r="G385" s="50">
        <f>G386+G388</f>
        <v>43738</v>
      </c>
      <c r="Y385" s="50">
        <f>Y386+Y388</f>
        <v>46319</v>
      </c>
    </row>
    <row r="386" spans="1:25" ht="38.25">
      <c r="A386" s="23" t="s">
        <v>347</v>
      </c>
      <c r="B386" s="21" t="s">
        <v>95</v>
      </c>
      <c r="C386" s="32" t="s">
        <v>36</v>
      </c>
      <c r="D386" s="32" t="s">
        <v>12</v>
      </c>
      <c r="E386" s="32" t="s">
        <v>296</v>
      </c>
      <c r="F386" s="32">
        <v>200</v>
      </c>
      <c r="G386" s="50">
        <f>G387</f>
        <v>656</v>
      </c>
      <c r="Y386" s="50">
        <f>Y387</f>
        <v>695</v>
      </c>
    </row>
    <row r="387" spans="1:25" ht="40.5" customHeight="1">
      <c r="A387" s="23" t="s">
        <v>348</v>
      </c>
      <c r="B387" s="21" t="s">
        <v>95</v>
      </c>
      <c r="C387" s="32" t="s">
        <v>36</v>
      </c>
      <c r="D387" s="32" t="s">
        <v>12</v>
      </c>
      <c r="E387" s="32" t="s">
        <v>296</v>
      </c>
      <c r="F387" s="32">
        <v>240</v>
      </c>
      <c r="G387" s="50">
        <v>656</v>
      </c>
      <c r="Y387" s="50">
        <v>695</v>
      </c>
    </row>
    <row r="388" spans="1:25" ht="25.5">
      <c r="A388" s="24" t="s">
        <v>82</v>
      </c>
      <c r="B388" s="21" t="s">
        <v>95</v>
      </c>
      <c r="C388" s="32" t="s">
        <v>36</v>
      </c>
      <c r="D388" s="32" t="s">
        <v>12</v>
      </c>
      <c r="E388" s="32" t="s">
        <v>296</v>
      </c>
      <c r="F388" s="32">
        <v>300</v>
      </c>
      <c r="G388" s="50">
        <f>G389</f>
        <v>43082</v>
      </c>
      <c r="Y388" s="50">
        <f>Y389</f>
        <v>45624</v>
      </c>
    </row>
    <row r="389" spans="1:25" ht="25.5">
      <c r="A389" s="24" t="s">
        <v>287</v>
      </c>
      <c r="B389" s="21" t="s">
        <v>95</v>
      </c>
      <c r="C389" s="32" t="s">
        <v>36</v>
      </c>
      <c r="D389" s="32" t="s">
        <v>12</v>
      </c>
      <c r="E389" s="32" t="s">
        <v>296</v>
      </c>
      <c r="F389" s="32">
        <v>310</v>
      </c>
      <c r="G389" s="50">
        <v>43082</v>
      </c>
      <c r="Y389" s="50">
        <v>45624</v>
      </c>
    </row>
    <row r="390" spans="1:25" ht="58.5" customHeight="1" hidden="1">
      <c r="A390" s="41"/>
      <c r="B390" s="21"/>
      <c r="C390" s="32"/>
      <c r="D390" s="32"/>
      <c r="E390" s="32"/>
      <c r="F390" s="32"/>
      <c r="G390" s="50"/>
      <c r="Y390" s="50"/>
    </row>
    <row r="391" spans="1:25" ht="12.75" hidden="1">
      <c r="A391" s="41"/>
      <c r="B391" s="21"/>
      <c r="C391" s="32"/>
      <c r="D391" s="32"/>
      <c r="E391" s="32"/>
      <c r="F391" s="32"/>
      <c r="G391" s="50"/>
      <c r="Y391" s="50"/>
    </row>
    <row r="392" spans="1:25" ht="31.5" customHeight="1" hidden="1">
      <c r="A392" s="24"/>
      <c r="B392" s="21"/>
      <c r="C392" s="32"/>
      <c r="D392" s="32"/>
      <c r="E392" s="32"/>
      <c r="F392" s="32"/>
      <c r="G392" s="50"/>
      <c r="Y392" s="50"/>
    </row>
    <row r="393" spans="1:25" ht="12.75" hidden="1">
      <c r="A393" s="24"/>
      <c r="B393" s="21"/>
      <c r="C393" s="32"/>
      <c r="D393" s="32"/>
      <c r="E393" s="32"/>
      <c r="F393" s="32"/>
      <c r="G393" s="50"/>
      <c r="Y393" s="50"/>
    </row>
    <row r="394" spans="1:25" ht="12.75" hidden="1">
      <c r="A394" s="41"/>
      <c r="B394" s="21"/>
      <c r="C394" s="32"/>
      <c r="D394" s="32"/>
      <c r="E394" s="32"/>
      <c r="F394" s="32"/>
      <c r="G394" s="50"/>
      <c r="Y394" s="50"/>
    </row>
    <row r="395" spans="1:25" ht="17.25" customHeight="1" hidden="1">
      <c r="A395" s="23"/>
      <c r="B395" s="21"/>
      <c r="C395" s="32"/>
      <c r="D395" s="32"/>
      <c r="E395" s="32"/>
      <c r="F395" s="32"/>
      <c r="G395" s="50"/>
      <c r="Y395" s="50"/>
    </row>
    <row r="396" spans="1:25" ht="12.75" hidden="1">
      <c r="A396" s="69"/>
      <c r="B396" s="21"/>
      <c r="C396" s="32"/>
      <c r="D396" s="32"/>
      <c r="E396" s="32"/>
      <c r="F396" s="32"/>
      <c r="G396" s="50"/>
      <c r="Y396" s="50"/>
    </row>
    <row r="397" spans="1:25" ht="55.5" customHeight="1">
      <c r="A397" s="41" t="s">
        <v>326</v>
      </c>
      <c r="B397" s="21" t="s">
        <v>95</v>
      </c>
      <c r="C397" s="32" t="s">
        <v>36</v>
      </c>
      <c r="D397" s="32" t="s">
        <v>12</v>
      </c>
      <c r="E397" s="32" t="s">
        <v>297</v>
      </c>
      <c r="F397" s="32"/>
      <c r="G397" s="50">
        <f>G398</f>
        <v>1440</v>
      </c>
      <c r="Y397" s="50">
        <f>Y398</f>
        <v>1080</v>
      </c>
    </row>
    <row r="398" spans="1:25" ht="42.75" customHeight="1">
      <c r="A398" s="41" t="s">
        <v>431</v>
      </c>
      <c r="B398" s="21" t="s">
        <v>95</v>
      </c>
      <c r="C398" s="32" t="s">
        <v>36</v>
      </c>
      <c r="D398" s="32" t="s">
        <v>12</v>
      </c>
      <c r="E398" s="32" t="s">
        <v>298</v>
      </c>
      <c r="F398" s="32"/>
      <c r="G398" s="50">
        <f>G399</f>
        <v>1440</v>
      </c>
      <c r="Y398" s="50">
        <f>Y399</f>
        <v>1080</v>
      </c>
    </row>
    <row r="399" spans="1:25" ht="28.5" customHeight="1">
      <c r="A399" s="24" t="s">
        <v>82</v>
      </c>
      <c r="B399" s="21" t="s">
        <v>95</v>
      </c>
      <c r="C399" s="32" t="s">
        <v>36</v>
      </c>
      <c r="D399" s="32" t="s">
        <v>12</v>
      </c>
      <c r="E399" s="32" t="s">
        <v>298</v>
      </c>
      <c r="F399" s="32">
        <v>300</v>
      </c>
      <c r="G399" s="50">
        <f>G400</f>
        <v>1440</v>
      </c>
      <c r="Y399" s="50">
        <f>Y400</f>
        <v>1080</v>
      </c>
    </row>
    <row r="400" spans="1:25" ht="40.5" customHeight="1">
      <c r="A400" s="24" t="s">
        <v>288</v>
      </c>
      <c r="B400" s="21" t="s">
        <v>95</v>
      </c>
      <c r="C400" s="32" t="s">
        <v>36</v>
      </c>
      <c r="D400" s="32" t="s">
        <v>12</v>
      </c>
      <c r="E400" s="32" t="s">
        <v>298</v>
      </c>
      <c r="F400" s="32">
        <v>320</v>
      </c>
      <c r="G400" s="50">
        <v>1440</v>
      </c>
      <c r="Y400" s="50">
        <v>1080</v>
      </c>
    </row>
    <row r="401" spans="1:25" ht="20.25" customHeight="1">
      <c r="A401" s="74" t="s">
        <v>58</v>
      </c>
      <c r="B401" s="21" t="s">
        <v>95</v>
      </c>
      <c r="C401" s="28">
        <v>11</v>
      </c>
      <c r="D401" s="28" t="s">
        <v>17</v>
      </c>
      <c r="E401" s="32"/>
      <c r="F401" s="32"/>
      <c r="G401" s="50">
        <f aca="true" t="shared" si="43" ref="G401:G406">G402</f>
        <v>45256</v>
      </c>
      <c r="Y401" s="50">
        <f aca="true" t="shared" si="44" ref="Y401:Y406">Y402</f>
        <v>0</v>
      </c>
    </row>
    <row r="402" spans="1:25" ht="18" customHeight="1">
      <c r="A402" s="16" t="s">
        <v>57</v>
      </c>
      <c r="B402" s="21" t="s">
        <v>95</v>
      </c>
      <c r="C402" s="28">
        <v>11</v>
      </c>
      <c r="D402" s="28" t="s">
        <v>3</v>
      </c>
      <c r="E402" s="32"/>
      <c r="F402" s="32"/>
      <c r="G402" s="50">
        <f t="shared" si="43"/>
        <v>45256</v>
      </c>
      <c r="Y402" s="50">
        <f t="shared" si="44"/>
        <v>0</v>
      </c>
    </row>
    <row r="403" spans="1:25" ht="40.5" customHeight="1">
      <c r="A403" s="75" t="s">
        <v>492</v>
      </c>
      <c r="B403" s="21" t="s">
        <v>95</v>
      </c>
      <c r="C403" s="28">
        <v>11</v>
      </c>
      <c r="D403" s="28" t="s">
        <v>3</v>
      </c>
      <c r="E403" s="76" t="s">
        <v>473</v>
      </c>
      <c r="F403" s="32"/>
      <c r="G403" s="50">
        <f t="shared" si="43"/>
        <v>45256</v>
      </c>
      <c r="Y403" s="50">
        <f t="shared" si="44"/>
        <v>0</v>
      </c>
    </row>
    <row r="404" spans="1:25" ht="40.5" customHeight="1">
      <c r="A404" s="48" t="s">
        <v>470</v>
      </c>
      <c r="B404" s="21" t="s">
        <v>95</v>
      </c>
      <c r="C404" s="28">
        <v>11</v>
      </c>
      <c r="D404" s="28" t="s">
        <v>3</v>
      </c>
      <c r="E404" s="76" t="s">
        <v>474</v>
      </c>
      <c r="F404" s="32"/>
      <c r="G404" s="50">
        <f t="shared" si="43"/>
        <v>45256</v>
      </c>
      <c r="Y404" s="50">
        <f t="shared" si="44"/>
        <v>0</v>
      </c>
    </row>
    <row r="405" spans="1:25" ht="40.5" customHeight="1">
      <c r="A405" s="48" t="s">
        <v>471</v>
      </c>
      <c r="B405" s="21" t="s">
        <v>95</v>
      </c>
      <c r="C405" s="28">
        <v>11</v>
      </c>
      <c r="D405" s="28" t="s">
        <v>3</v>
      </c>
      <c r="E405" s="76" t="s">
        <v>475</v>
      </c>
      <c r="F405" s="32"/>
      <c r="G405" s="50">
        <f t="shared" si="43"/>
        <v>45256</v>
      </c>
      <c r="Y405" s="50">
        <f t="shared" si="44"/>
        <v>0</v>
      </c>
    </row>
    <row r="406" spans="1:25" ht="40.5" customHeight="1">
      <c r="A406" s="24" t="s">
        <v>347</v>
      </c>
      <c r="B406" s="21" t="s">
        <v>95</v>
      </c>
      <c r="C406" s="28">
        <v>11</v>
      </c>
      <c r="D406" s="28" t="s">
        <v>3</v>
      </c>
      <c r="E406" s="76" t="s">
        <v>475</v>
      </c>
      <c r="F406" s="32">
        <v>200</v>
      </c>
      <c r="G406" s="50">
        <f t="shared" si="43"/>
        <v>45256</v>
      </c>
      <c r="Y406" s="50">
        <f t="shared" si="44"/>
        <v>0</v>
      </c>
    </row>
    <row r="407" spans="1:25" ht="40.5" customHeight="1">
      <c r="A407" s="49" t="s">
        <v>472</v>
      </c>
      <c r="B407" s="21" t="s">
        <v>95</v>
      </c>
      <c r="C407" s="28">
        <v>11</v>
      </c>
      <c r="D407" s="28" t="s">
        <v>3</v>
      </c>
      <c r="E407" s="76" t="s">
        <v>475</v>
      </c>
      <c r="F407" s="32">
        <v>240</v>
      </c>
      <c r="G407" s="50">
        <v>45256</v>
      </c>
      <c r="Y407" s="50">
        <v>0</v>
      </c>
    </row>
    <row r="408" spans="1:25" ht="80.25" customHeight="1">
      <c r="A408" s="43" t="s">
        <v>54</v>
      </c>
      <c r="B408" s="21" t="s">
        <v>34</v>
      </c>
      <c r="C408" s="18"/>
      <c r="D408" s="18"/>
      <c r="E408" s="18"/>
      <c r="F408" s="14"/>
      <c r="G408" s="15">
        <f>G409+G454++G471</f>
        <v>30953</v>
      </c>
      <c r="Y408" s="15">
        <f>Y409+Y454++Y471</f>
        <v>30954</v>
      </c>
    </row>
    <row r="409" spans="1:25" ht="12.75">
      <c r="A409" s="16" t="s">
        <v>48</v>
      </c>
      <c r="B409" s="21" t="s">
        <v>34</v>
      </c>
      <c r="C409" s="17" t="s">
        <v>0</v>
      </c>
      <c r="D409" s="17" t="s">
        <v>17</v>
      </c>
      <c r="E409" s="18"/>
      <c r="F409" s="14"/>
      <c r="G409" s="15">
        <f>G410</f>
        <v>26362</v>
      </c>
      <c r="Y409" s="15">
        <f>Y410</f>
        <v>26382</v>
      </c>
    </row>
    <row r="410" spans="1:25" ht="25.5">
      <c r="A410" s="19" t="s">
        <v>25</v>
      </c>
      <c r="B410" s="21" t="s">
        <v>34</v>
      </c>
      <c r="C410" s="25" t="s">
        <v>0</v>
      </c>
      <c r="D410" s="25" t="s">
        <v>59</v>
      </c>
      <c r="E410" s="18"/>
      <c r="F410" s="14"/>
      <c r="G410" s="18">
        <f>G411+G436+G447</f>
        <v>26362</v>
      </c>
      <c r="Y410" s="18">
        <f>Y411+Y436+Y447</f>
        <v>26382</v>
      </c>
    </row>
    <row r="411" spans="1:25" ht="65.25" customHeight="1">
      <c r="A411" s="20" t="s">
        <v>320</v>
      </c>
      <c r="B411" s="21" t="s">
        <v>34</v>
      </c>
      <c r="C411" s="25" t="s">
        <v>0</v>
      </c>
      <c r="D411" s="25" t="s">
        <v>59</v>
      </c>
      <c r="E411" s="18" t="s">
        <v>117</v>
      </c>
      <c r="F411" s="14"/>
      <c r="G411" s="18">
        <f>G412+G432</f>
        <v>11828</v>
      </c>
      <c r="Y411" s="18">
        <f>Y412+Y432</f>
        <v>11848</v>
      </c>
    </row>
    <row r="412" spans="1:25" ht="51" customHeight="1">
      <c r="A412" s="20" t="s">
        <v>129</v>
      </c>
      <c r="B412" s="21" t="s">
        <v>34</v>
      </c>
      <c r="C412" s="25" t="s">
        <v>0</v>
      </c>
      <c r="D412" s="25" t="s">
        <v>59</v>
      </c>
      <c r="E412" s="18" t="s">
        <v>118</v>
      </c>
      <c r="F412" s="14"/>
      <c r="G412" s="18">
        <f>G413</f>
        <v>11617</v>
      </c>
      <c r="Y412" s="18">
        <f>Y413</f>
        <v>11637</v>
      </c>
    </row>
    <row r="413" spans="1:25" ht="63.75">
      <c r="A413" s="26" t="s">
        <v>391</v>
      </c>
      <c r="B413" s="21" t="s">
        <v>34</v>
      </c>
      <c r="C413" s="25" t="s">
        <v>0</v>
      </c>
      <c r="D413" s="25" t="s">
        <v>59</v>
      </c>
      <c r="E413" s="18" t="s">
        <v>119</v>
      </c>
      <c r="F413" s="14"/>
      <c r="G413" s="18">
        <f>G414+G416</f>
        <v>11617</v>
      </c>
      <c r="Y413" s="18">
        <f>Y414+Y416</f>
        <v>11637</v>
      </c>
    </row>
    <row r="414" spans="1:25" ht="89.25">
      <c r="A414" s="23" t="s">
        <v>94</v>
      </c>
      <c r="B414" s="21" t="s">
        <v>34</v>
      </c>
      <c r="C414" s="25" t="s">
        <v>0</v>
      </c>
      <c r="D414" s="25" t="s">
        <v>59</v>
      </c>
      <c r="E414" s="18" t="s">
        <v>119</v>
      </c>
      <c r="F414" s="14">
        <v>100</v>
      </c>
      <c r="G414" s="18">
        <f>G415</f>
        <v>9262</v>
      </c>
      <c r="Y414" s="18">
        <f>Y415</f>
        <v>9262</v>
      </c>
    </row>
    <row r="415" spans="1:25" ht="29.25" customHeight="1">
      <c r="A415" s="23" t="s">
        <v>120</v>
      </c>
      <c r="B415" s="21" t="s">
        <v>34</v>
      </c>
      <c r="C415" s="25" t="s">
        <v>0</v>
      </c>
      <c r="D415" s="25" t="s">
        <v>59</v>
      </c>
      <c r="E415" s="18" t="s">
        <v>119</v>
      </c>
      <c r="F415" s="14">
        <v>110</v>
      </c>
      <c r="G415" s="18">
        <f>6728+2166+98+270</f>
        <v>9262</v>
      </c>
      <c r="Y415" s="18">
        <f>6728+2166+98+270</f>
        <v>9262</v>
      </c>
    </row>
    <row r="416" spans="1:25" ht="41.25" customHeight="1">
      <c r="A416" s="23" t="s">
        <v>347</v>
      </c>
      <c r="B416" s="21" t="s">
        <v>34</v>
      </c>
      <c r="C416" s="25" t="s">
        <v>0</v>
      </c>
      <c r="D416" s="25" t="s">
        <v>59</v>
      </c>
      <c r="E416" s="18" t="s">
        <v>119</v>
      </c>
      <c r="F416" s="14">
        <v>200</v>
      </c>
      <c r="G416" s="18">
        <f>G417</f>
        <v>2355</v>
      </c>
      <c r="Y416" s="18">
        <f>Y417</f>
        <v>2375</v>
      </c>
    </row>
    <row r="417" spans="1:25" ht="38.25">
      <c r="A417" s="23" t="s">
        <v>348</v>
      </c>
      <c r="B417" s="21" t="s">
        <v>34</v>
      </c>
      <c r="C417" s="25" t="s">
        <v>0</v>
      </c>
      <c r="D417" s="25" t="s">
        <v>59</v>
      </c>
      <c r="E417" s="18" t="s">
        <v>119</v>
      </c>
      <c r="F417" s="14">
        <v>240</v>
      </c>
      <c r="G417" s="18">
        <f>1201+1154</f>
        <v>2355</v>
      </c>
      <c r="Y417" s="18">
        <f>1221+1154</f>
        <v>2375</v>
      </c>
    </row>
    <row r="418" spans="1:25" ht="27.75" customHeight="1" hidden="1">
      <c r="A418" s="23"/>
      <c r="B418" s="21"/>
      <c r="C418" s="25"/>
      <c r="D418" s="25"/>
      <c r="E418" s="18"/>
      <c r="F418" s="14"/>
      <c r="G418" s="18"/>
      <c r="Y418" s="18"/>
    </row>
    <row r="419" spans="1:25" ht="25.5" customHeight="1" hidden="1">
      <c r="A419" s="23"/>
      <c r="B419" s="21"/>
      <c r="C419" s="25"/>
      <c r="D419" s="25"/>
      <c r="E419" s="18"/>
      <c r="F419" s="14"/>
      <c r="G419" s="18"/>
      <c r="Y419" s="18"/>
    </row>
    <row r="420" spans="1:25" ht="67.5" customHeight="1" hidden="1">
      <c r="A420" s="22"/>
      <c r="B420" s="21"/>
      <c r="C420" s="25"/>
      <c r="D420" s="25"/>
      <c r="E420" s="18"/>
      <c r="F420" s="14"/>
      <c r="G420" s="18"/>
      <c r="Y420" s="18"/>
    </row>
    <row r="421" spans="1:25" ht="12.75" hidden="1">
      <c r="A421" s="26"/>
      <c r="B421" s="21"/>
      <c r="C421" s="25"/>
      <c r="D421" s="25"/>
      <c r="E421" s="18"/>
      <c r="F421" s="14"/>
      <c r="G421" s="18"/>
      <c r="Y421" s="18"/>
    </row>
    <row r="422" spans="1:25" ht="12.75" hidden="1">
      <c r="A422" s="23"/>
      <c r="B422" s="21"/>
      <c r="C422" s="25"/>
      <c r="D422" s="25"/>
      <c r="E422" s="18"/>
      <c r="F422" s="14"/>
      <c r="G422" s="18"/>
      <c r="Y422" s="18"/>
    </row>
    <row r="423" spans="1:25" ht="12.75" hidden="1">
      <c r="A423" s="23"/>
      <c r="B423" s="21"/>
      <c r="C423" s="25"/>
      <c r="D423" s="25"/>
      <c r="E423" s="18"/>
      <c r="F423" s="14"/>
      <c r="G423" s="18"/>
      <c r="Y423" s="18"/>
    </row>
    <row r="424" spans="1:25" ht="12.75" hidden="1">
      <c r="A424" s="22"/>
      <c r="B424" s="21"/>
      <c r="C424" s="25"/>
      <c r="D424" s="25"/>
      <c r="E424" s="18"/>
      <c r="F424" s="14"/>
      <c r="G424" s="18"/>
      <c r="Y424" s="18"/>
    </row>
    <row r="425" spans="1:25" ht="66" customHeight="1" hidden="1">
      <c r="A425" s="26"/>
      <c r="B425" s="21"/>
      <c r="C425" s="25"/>
      <c r="D425" s="25"/>
      <c r="E425" s="18"/>
      <c r="F425" s="14"/>
      <c r="G425" s="18"/>
      <c r="Y425" s="18"/>
    </row>
    <row r="426" spans="1:25" ht="12.75" hidden="1">
      <c r="A426" s="23"/>
      <c r="B426" s="21"/>
      <c r="C426" s="25"/>
      <c r="D426" s="25"/>
      <c r="E426" s="18"/>
      <c r="F426" s="14"/>
      <c r="G426" s="18"/>
      <c r="Y426" s="18"/>
    </row>
    <row r="427" spans="1:25" ht="12.75" hidden="1">
      <c r="A427" s="23"/>
      <c r="B427" s="21"/>
      <c r="C427" s="25"/>
      <c r="D427" s="25"/>
      <c r="E427" s="18"/>
      <c r="F427" s="14"/>
      <c r="G427" s="18"/>
      <c r="Y427" s="18"/>
    </row>
    <row r="428" spans="1:25" ht="76.5" hidden="1">
      <c r="A428" s="23" t="s">
        <v>215</v>
      </c>
      <c r="B428" s="21" t="s">
        <v>34</v>
      </c>
      <c r="C428" s="25" t="s">
        <v>0</v>
      </c>
      <c r="D428" s="25" t="s">
        <v>59</v>
      </c>
      <c r="E428" s="18" t="s">
        <v>216</v>
      </c>
      <c r="F428" s="14"/>
      <c r="G428" s="18">
        <f>G429</f>
        <v>0</v>
      </c>
      <c r="Y428" s="18">
        <f>Y429</f>
        <v>0</v>
      </c>
    </row>
    <row r="429" spans="1:25" ht="63.75" hidden="1">
      <c r="A429" s="26" t="s">
        <v>92</v>
      </c>
      <c r="B429" s="21" t="s">
        <v>34</v>
      </c>
      <c r="C429" s="25" t="s">
        <v>0</v>
      </c>
      <c r="D429" s="25" t="s">
        <v>59</v>
      </c>
      <c r="E429" s="18" t="s">
        <v>217</v>
      </c>
      <c r="F429" s="14"/>
      <c r="G429" s="18">
        <f>G430</f>
        <v>0</v>
      </c>
      <c r="Y429" s="18">
        <f>Y430</f>
        <v>0</v>
      </c>
    </row>
    <row r="430" spans="1:25" ht="38.25" hidden="1">
      <c r="A430" s="23" t="s">
        <v>67</v>
      </c>
      <c r="B430" s="21" t="s">
        <v>34</v>
      </c>
      <c r="C430" s="25" t="s">
        <v>0</v>
      </c>
      <c r="D430" s="25" t="s">
        <v>59</v>
      </c>
      <c r="E430" s="18" t="s">
        <v>217</v>
      </c>
      <c r="F430" s="14">
        <v>200</v>
      </c>
      <c r="G430" s="18">
        <f>G431</f>
        <v>0</v>
      </c>
      <c r="Y430" s="18">
        <f>Y431</f>
        <v>0</v>
      </c>
    </row>
    <row r="431" spans="1:25" ht="38.25" hidden="1">
      <c r="A431" s="23" t="s">
        <v>115</v>
      </c>
      <c r="B431" s="21" t="s">
        <v>34</v>
      </c>
      <c r="C431" s="25" t="s">
        <v>0</v>
      </c>
      <c r="D431" s="25" t="s">
        <v>59</v>
      </c>
      <c r="E431" s="18" t="s">
        <v>217</v>
      </c>
      <c r="F431" s="14">
        <v>240</v>
      </c>
      <c r="G431" s="18"/>
      <c r="Y431" s="18"/>
    </row>
    <row r="432" spans="1:25" ht="178.5">
      <c r="A432" s="22" t="s">
        <v>125</v>
      </c>
      <c r="B432" s="21" t="s">
        <v>34</v>
      </c>
      <c r="C432" s="25" t="s">
        <v>0</v>
      </c>
      <c r="D432" s="25" t="s">
        <v>59</v>
      </c>
      <c r="E432" s="18" t="s">
        <v>236</v>
      </c>
      <c r="F432" s="14"/>
      <c r="G432" s="18">
        <f>G433</f>
        <v>211</v>
      </c>
      <c r="Y432" s="18">
        <f>Y433</f>
        <v>211</v>
      </c>
    </row>
    <row r="433" spans="1:25" ht="180.75" customHeight="1">
      <c r="A433" s="40" t="s">
        <v>103</v>
      </c>
      <c r="B433" s="21" t="s">
        <v>34</v>
      </c>
      <c r="C433" s="25" t="s">
        <v>0</v>
      </c>
      <c r="D433" s="25" t="s">
        <v>59</v>
      </c>
      <c r="E433" s="18" t="s">
        <v>237</v>
      </c>
      <c r="F433" s="14"/>
      <c r="G433" s="18">
        <f>G434</f>
        <v>211</v>
      </c>
      <c r="Y433" s="18">
        <f>Y434</f>
        <v>211</v>
      </c>
    </row>
    <row r="434" spans="1:25" ht="89.25">
      <c r="A434" s="23" t="s">
        <v>94</v>
      </c>
      <c r="B434" s="21" t="s">
        <v>34</v>
      </c>
      <c r="C434" s="25" t="s">
        <v>0</v>
      </c>
      <c r="D434" s="25" t="s">
        <v>59</v>
      </c>
      <c r="E434" s="18" t="s">
        <v>237</v>
      </c>
      <c r="F434" s="14">
        <v>100</v>
      </c>
      <c r="G434" s="18">
        <f>G435</f>
        <v>211</v>
      </c>
      <c r="Y434" s="18">
        <f>Y435</f>
        <v>211</v>
      </c>
    </row>
    <row r="435" spans="1:25" ht="25.5">
      <c r="A435" s="23" t="s">
        <v>120</v>
      </c>
      <c r="B435" s="21" t="s">
        <v>34</v>
      </c>
      <c r="C435" s="25" t="s">
        <v>0</v>
      </c>
      <c r="D435" s="25" t="s">
        <v>59</v>
      </c>
      <c r="E435" s="18" t="s">
        <v>237</v>
      </c>
      <c r="F435" s="14">
        <v>110</v>
      </c>
      <c r="G435" s="18">
        <f>204+7</f>
        <v>211</v>
      </c>
      <c r="Y435" s="18">
        <f>204+7</f>
        <v>211</v>
      </c>
    </row>
    <row r="436" spans="1:25" ht="38.25">
      <c r="A436" s="20" t="s">
        <v>321</v>
      </c>
      <c r="B436" s="21" t="s">
        <v>34</v>
      </c>
      <c r="C436" s="25" t="s">
        <v>0</v>
      </c>
      <c r="D436" s="25" t="s">
        <v>59</v>
      </c>
      <c r="E436" s="18" t="s">
        <v>121</v>
      </c>
      <c r="F436" s="14"/>
      <c r="G436" s="18">
        <f>G437</f>
        <v>7875</v>
      </c>
      <c r="Y436" s="18">
        <f>Y437</f>
        <v>7875</v>
      </c>
    </row>
    <row r="437" spans="1:25" ht="51">
      <c r="A437" s="20" t="s">
        <v>128</v>
      </c>
      <c r="B437" s="21" t="s">
        <v>34</v>
      </c>
      <c r="C437" s="25" t="s">
        <v>0</v>
      </c>
      <c r="D437" s="25" t="s">
        <v>59</v>
      </c>
      <c r="E437" s="18" t="s">
        <v>122</v>
      </c>
      <c r="F437" s="14"/>
      <c r="G437" s="18">
        <f>G438</f>
        <v>7875</v>
      </c>
      <c r="Y437" s="18">
        <f>Y438</f>
        <v>7875</v>
      </c>
    </row>
    <row r="438" spans="1:25" ht="73.5" customHeight="1">
      <c r="A438" s="26" t="s">
        <v>391</v>
      </c>
      <c r="B438" s="21" t="s">
        <v>34</v>
      </c>
      <c r="C438" s="25" t="s">
        <v>0</v>
      </c>
      <c r="D438" s="25" t="s">
        <v>59</v>
      </c>
      <c r="E438" s="18" t="s">
        <v>123</v>
      </c>
      <c r="F438" s="14"/>
      <c r="G438" s="18">
        <f>G439+G445</f>
        <v>7875</v>
      </c>
      <c r="Y438" s="18">
        <f>Y439+Y445</f>
        <v>7875</v>
      </c>
    </row>
    <row r="439" spans="1:25" ht="89.25">
      <c r="A439" s="23" t="s">
        <v>94</v>
      </c>
      <c r="B439" s="21" t="s">
        <v>34</v>
      </c>
      <c r="C439" s="25" t="s">
        <v>0</v>
      </c>
      <c r="D439" s="25" t="s">
        <v>59</v>
      </c>
      <c r="E439" s="18" t="s">
        <v>124</v>
      </c>
      <c r="F439" s="14">
        <v>100</v>
      </c>
      <c r="G439" s="18">
        <f>G440</f>
        <v>6832</v>
      </c>
      <c r="Y439" s="18">
        <f>Y440</f>
        <v>6832</v>
      </c>
    </row>
    <row r="440" spans="1:25" ht="25.5">
      <c r="A440" s="23" t="s">
        <v>120</v>
      </c>
      <c r="B440" s="21" t="s">
        <v>34</v>
      </c>
      <c r="C440" s="25" t="s">
        <v>0</v>
      </c>
      <c r="D440" s="25" t="s">
        <v>59</v>
      </c>
      <c r="E440" s="18" t="s">
        <v>124</v>
      </c>
      <c r="F440" s="14">
        <v>110</v>
      </c>
      <c r="G440" s="18">
        <f>6570+262</f>
        <v>6832</v>
      </c>
      <c r="Y440" s="18">
        <f>6570+262</f>
        <v>6832</v>
      </c>
    </row>
    <row r="441" spans="1:25" ht="18" customHeight="1" hidden="1">
      <c r="A441" s="23"/>
      <c r="B441" s="21"/>
      <c r="C441" s="25"/>
      <c r="D441" s="25"/>
      <c r="E441" s="18"/>
      <c r="F441" s="14"/>
      <c r="G441" s="18"/>
      <c r="Y441" s="18"/>
    </row>
    <row r="442" spans="1:25" ht="12.75" hidden="1">
      <c r="A442" s="23"/>
      <c r="B442" s="21"/>
      <c r="C442" s="25"/>
      <c r="D442" s="25"/>
      <c r="E442" s="18"/>
      <c r="F442" s="14"/>
      <c r="G442" s="18"/>
      <c r="Y442" s="18"/>
    </row>
    <row r="443" spans="1:25" ht="20.25" customHeight="1" hidden="1">
      <c r="A443" s="23"/>
      <c r="B443" s="21"/>
      <c r="C443" s="25"/>
      <c r="D443" s="25"/>
      <c r="E443" s="18"/>
      <c r="F443" s="14"/>
      <c r="G443" s="18"/>
      <c r="Y443" s="18"/>
    </row>
    <row r="444" spans="1:25" ht="31.5" customHeight="1" hidden="1">
      <c r="A444" s="23"/>
      <c r="B444" s="21"/>
      <c r="C444" s="25"/>
      <c r="D444" s="25"/>
      <c r="E444" s="18"/>
      <c r="F444" s="14"/>
      <c r="G444" s="18"/>
      <c r="Y444" s="18"/>
    </row>
    <row r="445" spans="1:25" ht="38.25">
      <c r="A445" s="23" t="s">
        <v>347</v>
      </c>
      <c r="B445" s="21" t="s">
        <v>34</v>
      </c>
      <c r="C445" s="25" t="s">
        <v>0</v>
      </c>
      <c r="D445" s="25" t="s">
        <v>59</v>
      </c>
      <c r="E445" s="18" t="s">
        <v>124</v>
      </c>
      <c r="F445" s="14">
        <v>200</v>
      </c>
      <c r="G445" s="18">
        <f>G446</f>
        <v>1043</v>
      </c>
      <c r="Y445" s="18">
        <f>Y446</f>
        <v>1043</v>
      </c>
    </row>
    <row r="446" spans="1:25" ht="38.25">
      <c r="A446" s="23" t="s">
        <v>348</v>
      </c>
      <c r="B446" s="21" t="s">
        <v>34</v>
      </c>
      <c r="C446" s="25" t="s">
        <v>0</v>
      </c>
      <c r="D446" s="25" t="s">
        <v>59</v>
      </c>
      <c r="E446" s="18" t="s">
        <v>124</v>
      </c>
      <c r="F446" s="14">
        <v>240</v>
      </c>
      <c r="G446" s="18">
        <v>1043</v>
      </c>
      <c r="Y446" s="18">
        <v>1043</v>
      </c>
    </row>
    <row r="447" spans="1:25" ht="43.5" customHeight="1">
      <c r="A447" s="20" t="s">
        <v>462</v>
      </c>
      <c r="B447" s="21" t="s">
        <v>34</v>
      </c>
      <c r="C447" s="25" t="s">
        <v>0</v>
      </c>
      <c r="D447" s="25" t="s">
        <v>59</v>
      </c>
      <c r="E447" s="18" t="s">
        <v>126</v>
      </c>
      <c r="F447" s="14"/>
      <c r="G447" s="18">
        <f>G448+G466</f>
        <v>6659</v>
      </c>
      <c r="Y447" s="18">
        <f>Y448+Y466</f>
        <v>6659</v>
      </c>
    </row>
    <row r="448" spans="1:25" ht="38.25">
      <c r="A448" s="40" t="s">
        <v>105</v>
      </c>
      <c r="B448" s="21" t="s">
        <v>34</v>
      </c>
      <c r="C448" s="25" t="s">
        <v>0</v>
      </c>
      <c r="D448" s="25" t="s">
        <v>59</v>
      </c>
      <c r="E448" s="18" t="s">
        <v>127</v>
      </c>
      <c r="F448" s="14"/>
      <c r="G448" s="18">
        <f>G449</f>
        <v>421</v>
      </c>
      <c r="Y448" s="18">
        <f>Y449</f>
        <v>421</v>
      </c>
    </row>
    <row r="449" spans="1:25" ht="89.25">
      <c r="A449" s="23" t="s">
        <v>94</v>
      </c>
      <c r="B449" s="21" t="s">
        <v>34</v>
      </c>
      <c r="C449" s="25" t="s">
        <v>0</v>
      </c>
      <c r="D449" s="25" t="s">
        <v>59</v>
      </c>
      <c r="E449" s="18" t="s">
        <v>127</v>
      </c>
      <c r="F449" s="14">
        <v>100</v>
      </c>
      <c r="G449" s="18">
        <f>G451</f>
        <v>421</v>
      </c>
      <c r="Y449" s="18">
        <f>Y451</f>
        <v>421</v>
      </c>
    </row>
    <row r="450" spans="1:25" ht="38.25" hidden="1">
      <c r="A450" s="23" t="s">
        <v>67</v>
      </c>
      <c r="B450" s="21" t="s">
        <v>34</v>
      </c>
      <c r="C450" s="25" t="s">
        <v>0</v>
      </c>
      <c r="D450" s="25" t="s">
        <v>59</v>
      </c>
      <c r="E450" s="18" t="s">
        <v>83</v>
      </c>
      <c r="F450" s="14">
        <v>200</v>
      </c>
      <c r="G450" s="18">
        <v>347</v>
      </c>
      <c r="Y450" s="18">
        <v>347</v>
      </c>
    </row>
    <row r="451" spans="1:25" ht="25.5">
      <c r="A451" s="23" t="s">
        <v>120</v>
      </c>
      <c r="B451" s="21" t="s">
        <v>34</v>
      </c>
      <c r="C451" s="25" t="s">
        <v>0</v>
      </c>
      <c r="D451" s="25" t="s">
        <v>59</v>
      </c>
      <c r="E451" s="18" t="s">
        <v>127</v>
      </c>
      <c r="F451" s="14">
        <v>110</v>
      </c>
      <c r="G451" s="18">
        <f>406+15</f>
        <v>421</v>
      </c>
      <c r="Y451" s="18">
        <f>406+15</f>
        <v>421</v>
      </c>
    </row>
    <row r="452" spans="1:25" ht="12.75" hidden="1">
      <c r="A452" s="23"/>
      <c r="B452" s="21"/>
      <c r="C452" s="25"/>
      <c r="D452" s="25"/>
      <c r="E452" s="18"/>
      <c r="F452" s="14"/>
      <c r="G452" s="18"/>
      <c r="Y452" s="18"/>
    </row>
    <row r="453" spans="1:25" ht="38.25" hidden="1">
      <c r="A453" s="23" t="s">
        <v>67</v>
      </c>
      <c r="B453" s="21" t="s">
        <v>34</v>
      </c>
      <c r="C453" s="25" t="s">
        <v>0</v>
      </c>
      <c r="D453" s="25" t="s">
        <v>59</v>
      </c>
      <c r="E453" s="18" t="s">
        <v>84</v>
      </c>
      <c r="F453" s="14">
        <v>200</v>
      </c>
      <c r="G453" s="18">
        <v>347</v>
      </c>
      <c r="Y453" s="18">
        <v>347</v>
      </c>
    </row>
    <row r="454" spans="1:25" ht="12.75" hidden="1">
      <c r="A454" s="16"/>
      <c r="B454" s="21"/>
      <c r="C454" s="17"/>
      <c r="D454" s="17"/>
      <c r="E454" s="25"/>
      <c r="F454" s="14"/>
      <c r="G454" s="18"/>
      <c r="Y454" s="18"/>
    </row>
    <row r="455" spans="1:25" ht="12.75" hidden="1">
      <c r="A455" s="33"/>
      <c r="B455" s="21"/>
      <c r="C455" s="17"/>
      <c r="D455" s="17"/>
      <c r="E455" s="18"/>
      <c r="F455" s="77"/>
      <c r="G455" s="18"/>
      <c r="Y455" s="18"/>
    </row>
    <row r="456" spans="1:25" ht="12.75" hidden="1">
      <c r="A456" s="20"/>
      <c r="B456" s="21"/>
      <c r="C456" s="17"/>
      <c r="D456" s="17"/>
      <c r="E456" s="18"/>
      <c r="F456" s="77"/>
      <c r="G456" s="18"/>
      <c r="Y456" s="18"/>
    </row>
    <row r="457" spans="1:25" ht="12.75" hidden="1">
      <c r="A457" s="20"/>
      <c r="B457" s="21"/>
      <c r="C457" s="17"/>
      <c r="D457" s="17"/>
      <c r="E457" s="18"/>
      <c r="F457" s="77"/>
      <c r="G457" s="18"/>
      <c r="Y457" s="18"/>
    </row>
    <row r="458" spans="1:25" ht="12.75" hidden="1">
      <c r="A458" s="40"/>
      <c r="B458" s="21"/>
      <c r="C458" s="17"/>
      <c r="D458" s="17"/>
      <c r="E458" s="18"/>
      <c r="F458" s="77"/>
      <c r="G458" s="18"/>
      <c r="Y458" s="18"/>
    </row>
    <row r="459" spans="1:25" ht="12.75" hidden="1">
      <c r="A459" s="23"/>
      <c r="B459" s="21"/>
      <c r="C459" s="17"/>
      <c r="D459" s="17"/>
      <c r="E459" s="18"/>
      <c r="F459" s="77"/>
      <c r="G459" s="18"/>
      <c r="Y459" s="18"/>
    </row>
    <row r="460" spans="1:25" ht="12.75" hidden="1">
      <c r="A460" s="23"/>
      <c r="B460" s="21"/>
      <c r="C460" s="17"/>
      <c r="D460" s="17"/>
      <c r="E460" s="18"/>
      <c r="F460" s="77"/>
      <c r="G460" s="18"/>
      <c r="Y460" s="18"/>
    </row>
    <row r="461" spans="1:25" ht="110.25" customHeight="1" hidden="1">
      <c r="A461" s="20"/>
      <c r="B461" s="21"/>
      <c r="C461" s="17"/>
      <c r="D461" s="17"/>
      <c r="E461" s="18"/>
      <c r="F461" s="14"/>
      <c r="G461" s="18"/>
      <c r="Y461" s="18"/>
    </row>
    <row r="462" spans="1:25" ht="12.75" hidden="1">
      <c r="A462" s="40"/>
      <c r="B462" s="21"/>
      <c r="C462" s="17"/>
      <c r="D462" s="17"/>
      <c r="E462" s="18"/>
      <c r="F462" s="14"/>
      <c r="G462" s="18"/>
      <c r="Y462" s="18"/>
    </row>
    <row r="463" spans="1:25" ht="12.75" hidden="1">
      <c r="A463" s="23"/>
      <c r="B463" s="21"/>
      <c r="C463" s="17"/>
      <c r="D463" s="17"/>
      <c r="E463" s="18"/>
      <c r="F463" s="77"/>
      <c r="G463" s="18"/>
      <c r="Y463" s="18"/>
    </row>
    <row r="464" spans="1:25" ht="48" customHeight="1" hidden="1">
      <c r="A464" s="23"/>
      <c r="B464" s="21"/>
      <c r="C464" s="17"/>
      <c r="D464" s="17"/>
      <c r="E464" s="18"/>
      <c r="F464" s="77"/>
      <c r="G464" s="18"/>
      <c r="Y464" s="18"/>
    </row>
    <row r="465" spans="1:25" ht="12.75" hidden="1">
      <c r="A465" s="24"/>
      <c r="B465" s="21"/>
      <c r="C465" s="17"/>
      <c r="D465" s="17"/>
      <c r="E465" s="18"/>
      <c r="F465" s="14"/>
      <c r="G465" s="18"/>
      <c r="Y465" s="18"/>
    </row>
    <row r="466" spans="1:25" ht="25.5">
      <c r="A466" s="26" t="s">
        <v>66</v>
      </c>
      <c r="B466" s="21" t="s">
        <v>34</v>
      </c>
      <c r="C466" s="21" t="s">
        <v>0</v>
      </c>
      <c r="D466" s="21" t="s">
        <v>59</v>
      </c>
      <c r="E466" s="21" t="s">
        <v>114</v>
      </c>
      <c r="F466" s="14"/>
      <c r="G466" s="18">
        <f>G467+G469</f>
        <v>6238</v>
      </c>
      <c r="Y466" s="18">
        <f>Y467+Y469</f>
        <v>6238</v>
      </c>
    </row>
    <row r="467" spans="1:25" ht="89.25">
      <c r="A467" s="23" t="s">
        <v>94</v>
      </c>
      <c r="B467" s="21" t="s">
        <v>34</v>
      </c>
      <c r="C467" s="21" t="s">
        <v>0</v>
      </c>
      <c r="D467" s="21" t="s">
        <v>59</v>
      </c>
      <c r="E467" s="21" t="s">
        <v>114</v>
      </c>
      <c r="F467" s="14">
        <v>100</v>
      </c>
      <c r="G467" s="18">
        <f>G468</f>
        <v>6133</v>
      </c>
      <c r="Y467" s="18">
        <f>Y468</f>
        <v>6133</v>
      </c>
    </row>
    <row r="468" spans="1:25" ht="38.25">
      <c r="A468" s="24" t="s">
        <v>209</v>
      </c>
      <c r="B468" s="21" t="s">
        <v>34</v>
      </c>
      <c r="C468" s="21" t="s">
        <v>0</v>
      </c>
      <c r="D468" s="21" t="s">
        <v>59</v>
      </c>
      <c r="E468" s="21" t="s">
        <v>114</v>
      </c>
      <c r="F468" s="14">
        <v>120</v>
      </c>
      <c r="G468" s="18">
        <v>6133</v>
      </c>
      <c r="Y468" s="18">
        <v>6133</v>
      </c>
    </row>
    <row r="469" spans="1:25" ht="38.25">
      <c r="A469" s="23" t="s">
        <v>347</v>
      </c>
      <c r="B469" s="21" t="s">
        <v>34</v>
      </c>
      <c r="C469" s="21" t="s">
        <v>0</v>
      </c>
      <c r="D469" s="21" t="s">
        <v>59</v>
      </c>
      <c r="E469" s="21" t="s">
        <v>114</v>
      </c>
      <c r="F469" s="14">
        <v>200</v>
      </c>
      <c r="G469" s="18">
        <f>G470</f>
        <v>105</v>
      </c>
      <c r="Y469" s="18">
        <f>Y470</f>
        <v>105</v>
      </c>
    </row>
    <row r="470" spans="1:25" ht="38.25">
      <c r="A470" s="23" t="s">
        <v>348</v>
      </c>
      <c r="B470" s="21" t="s">
        <v>34</v>
      </c>
      <c r="C470" s="21" t="s">
        <v>0</v>
      </c>
      <c r="D470" s="21" t="s">
        <v>59</v>
      </c>
      <c r="E470" s="21" t="s">
        <v>114</v>
      </c>
      <c r="F470" s="14">
        <v>240</v>
      </c>
      <c r="G470" s="18">
        <v>105</v>
      </c>
      <c r="Y470" s="18">
        <v>105</v>
      </c>
    </row>
    <row r="471" spans="1:25" ht="25.5">
      <c r="A471" s="16" t="s">
        <v>52</v>
      </c>
      <c r="B471" s="21" t="s">
        <v>34</v>
      </c>
      <c r="C471" s="21"/>
      <c r="D471" s="21"/>
      <c r="E471" s="21"/>
      <c r="F471" s="14"/>
      <c r="G471" s="18">
        <f aca="true" t="shared" si="45" ref="G471:G476">G472</f>
        <v>4591</v>
      </c>
      <c r="Y471" s="18">
        <f aca="true" t="shared" si="46" ref="Y471:Y476">Y472</f>
        <v>4572</v>
      </c>
    </row>
    <row r="472" spans="1:25" ht="12.75">
      <c r="A472" s="16" t="s">
        <v>30</v>
      </c>
      <c r="B472" s="21" t="s">
        <v>34</v>
      </c>
      <c r="C472" s="21" t="s">
        <v>28</v>
      </c>
      <c r="D472" s="21" t="s">
        <v>3</v>
      </c>
      <c r="E472" s="21"/>
      <c r="F472" s="14"/>
      <c r="G472" s="18">
        <f t="shared" si="45"/>
        <v>4591</v>
      </c>
      <c r="Y472" s="18">
        <f t="shared" si="46"/>
        <v>4572</v>
      </c>
    </row>
    <row r="473" spans="1:25" ht="38.25">
      <c r="A473" s="48" t="s">
        <v>314</v>
      </c>
      <c r="B473" s="21" t="s">
        <v>34</v>
      </c>
      <c r="C473" s="21" t="s">
        <v>28</v>
      </c>
      <c r="D473" s="21" t="s">
        <v>3</v>
      </c>
      <c r="E473" s="78" t="s">
        <v>248</v>
      </c>
      <c r="F473" s="14"/>
      <c r="G473" s="18">
        <f t="shared" si="45"/>
        <v>4591</v>
      </c>
      <c r="Y473" s="18">
        <f t="shared" si="46"/>
        <v>4572</v>
      </c>
    </row>
    <row r="474" spans="1:25" ht="38.25">
      <c r="A474" s="79" t="s">
        <v>488</v>
      </c>
      <c r="B474" s="21" t="s">
        <v>34</v>
      </c>
      <c r="C474" s="21" t="s">
        <v>28</v>
      </c>
      <c r="D474" s="21" t="s">
        <v>3</v>
      </c>
      <c r="E474" s="78" t="s">
        <v>490</v>
      </c>
      <c r="F474" s="14"/>
      <c r="G474" s="18">
        <f t="shared" si="45"/>
        <v>4591</v>
      </c>
      <c r="Y474" s="18">
        <f t="shared" si="46"/>
        <v>4572</v>
      </c>
    </row>
    <row r="475" spans="1:25" ht="38.25">
      <c r="A475" s="80" t="s">
        <v>489</v>
      </c>
      <c r="B475" s="21" t="s">
        <v>34</v>
      </c>
      <c r="C475" s="21" t="s">
        <v>28</v>
      </c>
      <c r="D475" s="21" t="s">
        <v>3</v>
      </c>
      <c r="E475" s="78" t="s">
        <v>491</v>
      </c>
      <c r="F475" s="14"/>
      <c r="G475" s="18">
        <f t="shared" si="45"/>
        <v>4591</v>
      </c>
      <c r="Y475" s="18">
        <f t="shared" si="46"/>
        <v>4572</v>
      </c>
    </row>
    <row r="476" spans="1:25" ht="38.25">
      <c r="A476" s="73" t="s">
        <v>347</v>
      </c>
      <c r="B476" s="21" t="s">
        <v>34</v>
      </c>
      <c r="C476" s="21" t="s">
        <v>28</v>
      </c>
      <c r="D476" s="21" t="s">
        <v>3</v>
      </c>
      <c r="E476" s="78" t="s">
        <v>491</v>
      </c>
      <c r="F476" s="14">
        <v>200</v>
      </c>
      <c r="G476" s="18">
        <f t="shared" si="45"/>
        <v>4591</v>
      </c>
      <c r="Y476" s="18">
        <f t="shared" si="46"/>
        <v>4572</v>
      </c>
    </row>
    <row r="477" spans="1:25" ht="38.25">
      <c r="A477" s="23" t="s">
        <v>348</v>
      </c>
      <c r="B477" s="21" t="s">
        <v>34</v>
      </c>
      <c r="C477" s="21" t="s">
        <v>28</v>
      </c>
      <c r="D477" s="21" t="s">
        <v>3</v>
      </c>
      <c r="E477" s="78" t="s">
        <v>491</v>
      </c>
      <c r="F477" s="14">
        <v>240</v>
      </c>
      <c r="G477" s="50">
        <v>4591</v>
      </c>
      <c r="H477" s="50">
        <v>4572</v>
      </c>
      <c r="Y477" s="18">
        <v>4572</v>
      </c>
    </row>
    <row r="478" spans="1:25" ht="63">
      <c r="A478" s="43" t="s">
        <v>60</v>
      </c>
      <c r="B478" s="21" t="s">
        <v>13</v>
      </c>
      <c r="C478" s="18"/>
      <c r="D478" s="18"/>
      <c r="E478" s="18" t="s">
        <v>62</v>
      </c>
      <c r="F478" s="14"/>
      <c r="G478" s="47">
        <f>G479+G494+G630+G682+G719+G488</f>
        <v>1203026</v>
      </c>
      <c r="H478" s="47" t="e">
        <f aca="true" t="shared" si="47" ref="H478:Y478">H479+H494+H630+H682+H719+H488</f>
        <v>#REF!</v>
      </c>
      <c r="I478" s="47" t="e">
        <f t="shared" si="47"/>
        <v>#REF!</v>
      </c>
      <c r="J478" s="47" t="e">
        <f t="shared" si="47"/>
        <v>#REF!</v>
      </c>
      <c r="K478" s="47" t="e">
        <f t="shared" si="47"/>
        <v>#REF!</v>
      </c>
      <c r="L478" s="47" t="e">
        <f t="shared" si="47"/>
        <v>#REF!</v>
      </c>
      <c r="M478" s="47" t="e">
        <f t="shared" si="47"/>
        <v>#REF!</v>
      </c>
      <c r="N478" s="47" t="e">
        <f t="shared" si="47"/>
        <v>#REF!</v>
      </c>
      <c r="O478" s="47" t="e">
        <f t="shared" si="47"/>
        <v>#REF!</v>
      </c>
      <c r="P478" s="47" t="e">
        <f t="shared" si="47"/>
        <v>#REF!</v>
      </c>
      <c r="Q478" s="47" t="e">
        <f t="shared" si="47"/>
        <v>#REF!</v>
      </c>
      <c r="R478" s="47" t="e">
        <f t="shared" si="47"/>
        <v>#REF!</v>
      </c>
      <c r="S478" s="47" t="e">
        <f t="shared" si="47"/>
        <v>#REF!</v>
      </c>
      <c r="T478" s="47" t="e">
        <f t="shared" si="47"/>
        <v>#REF!</v>
      </c>
      <c r="U478" s="47" t="e">
        <f t="shared" si="47"/>
        <v>#REF!</v>
      </c>
      <c r="V478" s="47" t="e">
        <f t="shared" si="47"/>
        <v>#REF!</v>
      </c>
      <c r="W478" s="47" t="e">
        <f t="shared" si="47"/>
        <v>#REF!</v>
      </c>
      <c r="X478" s="47" t="e">
        <f t="shared" si="47"/>
        <v>#REF!</v>
      </c>
      <c r="Y478" s="47">
        <f t="shared" si="47"/>
        <v>1208905</v>
      </c>
    </row>
    <row r="479" spans="1:25" ht="12.75" hidden="1">
      <c r="A479" s="16" t="s">
        <v>48</v>
      </c>
      <c r="B479" s="21" t="s">
        <v>13</v>
      </c>
      <c r="C479" s="17" t="s">
        <v>0</v>
      </c>
      <c r="D479" s="17" t="s">
        <v>17</v>
      </c>
      <c r="E479" s="18"/>
      <c r="F479" s="14"/>
      <c r="G479" s="15">
        <f>G480</f>
        <v>0</v>
      </c>
      <c r="Y479" s="15">
        <f>Y480</f>
        <v>0</v>
      </c>
    </row>
    <row r="480" spans="1:25" ht="76.5" hidden="1">
      <c r="A480" s="19" t="s">
        <v>1</v>
      </c>
      <c r="B480" s="21" t="s">
        <v>13</v>
      </c>
      <c r="C480" s="25" t="s">
        <v>0</v>
      </c>
      <c r="D480" s="25" t="s">
        <v>2</v>
      </c>
      <c r="E480" s="14"/>
      <c r="F480" s="14"/>
      <c r="G480" s="18">
        <f>G481</f>
        <v>0</v>
      </c>
      <c r="Y480" s="18">
        <f>Y481</f>
        <v>0</v>
      </c>
    </row>
    <row r="481" spans="1:25" ht="38.25" hidden="1">
      <c r="A481" s="20" t="s">
        <v>225</v>
      </c>
      <c r="B481" s="21" t="s">
        <v>13</v>
      </c>
      <c r="C481" s="25" t="s">
        <v>0</v>
      </c>
      <c r="D481" s="25" t="s">
        <v>2</v>
      </c>
      <c r="E481" s="14" t="s">
        <v>299</v>
      </c>
      <c r="F481" s="14"/>
      <c r="G481" s="18">
        <f>G482</f>
        <v>0</v>
      </c>
      <c r="Y481" s="18">
        <f>Y482</f>
        <v>0</v>
      </c>
    </row>
    <row r="482" spans="1:25" ht="25.5" hidden="1">
      <c r="A482" s="26" t="s">
        <v>66</v>
      </c>
      <c r="B482" s="21" t="s">
        <v>13</v>
      </c>
      <c r="C482" s="21" t="s">
        <v>0</v>
      </c>
      <c r="D482" s="21" t="s">
        <v>2</v>
      </c>
      <c r="E482" s="21" t="s">
        <v>114</v>
      </c>
      <c r="F482" s="14"/>
      <c r="G482" s="18">
        <f>G483+G486</f>
        <v>0</v>
      </c>
      <c r="Y482" s="18">
        <f>Y483+Y486</f>
        <v>0</v>
      </c>
    </row>
    <row r="483" spans="1:25" ht="89.25" hidden="1">
      <c r="A483" s="23" t="s">
        <v>94</v>
      </c>
      <c r="B483" s="21" t="s">
        <v>13</v>
      </c>
      <c r="C483" s="21" t="s">
        <v>0</v>
      </c>
      <c r="D483" s="21" t="s">
        <v>2</v>
      </c>
      <c r="E483" s="21" t="s">
        <v>114</v>
      </c>
      <c r="F483" s="14">
        <v>100</v>
      </c>
      <c r="G483" s="18">
        <f>G485</f>
        <v>0</v>
      </c>
      <c r="Y483" s="18">
        <f>Y485</f>
        <v>0</v>
      </c>
    </row>
    <row r="484" spans="1:25" ht="38.25" hidden="1">
      <c r="A484" s="24" t="s">
        <v>209</v>
      </c>
      <c r="B484" s="21" t="s">
        <v>13</v>
      </c>
      <c r="C484" s="21" t="s">
        <v>0</v>
      </c>
      <c r="D484" s="21" t="s">
        <v>2</v>
      </c>
      <c r="E484" s="21" t="s">
        <v>114</v>
      </c>
      <c r="F484" s="14">
        <v>120</v>
      </c>
      <c r="G484" s="18"/>
      <c r="Y484" s="18"/>
    </row>
    <row r="485" spans="1:25" ht="38.25" hidden="1">
      <c r="A485" s="24" t="s">
        <v>209</v>
      </c>
      <c r="B485" s="21" t="s">
        <v>13</v>
      </c>
      <c r="C485" s="21" t="s">
        <v>0</v>
      </c>
      <c r="D485" s="21" t="s">
        <v>2</v>
      </c>
      <c r="E485" s="21" t="s">
        <v>114</v>
      </c>
      <c r="F485" s="14">
        <v>120</v>
      </c>
      <c r="G485" s="18">
        <f>7769-7769</f>
        <v>0</v>
      </c>
      <c r="Y485" s="18">
        <f>7769-7769</f>
        <v>0</v>
      </c>
    </row>
    <row r="486" spans="1:25" ht="38.25" hidden="1">
      <c r="A486" s="23" t="s">
        <v>347</v>
      </c>
      <c r="B486" s="21" t="s">
        <v>13</v>
      </c>
      <c r="C486" s="21" t="s">
        <v>0</v>
      </c>
      <c r="D486" s="21" t="s">
        <v>2</v>
      </c>
      <c r="E486" s="21" t="s">
        <v>114</v>
      </c>
      <c r="F486" s="14">
        <v>200</v>
      </c>
      <c r="G486" s="18">
        <f>G487</f>
        <v>0</v>
      </c>
      <c r="Y486" s="18">
        <f>Y487</f>
        <v>0</v>
      </c>
    </row>
    <row r="487" spans="1:25" ht="38.25" hidden="1">
      <c r="A487" s="23" t="s">
        <v>348</v>
      </c>
      <c r="B487" s="21" t="s">
        <v>13</v>
      </c>
      <c r="C487" s="21" t="s">
        <v>0</v>
      </c>
      <c r="D487" s="21" t="s">
        <v>2</v>
      </c>
      <c r="E487" s="21" t="s">
        <v>114</v>
      </c>
      <c r="F487" s="14">
        <v>240</v>
      </c>
      <c r="G487" s="18">
        <f>152-152</f>
        <v>0</v>
      </c>
      <c r="Y487" s="18">
        <f>152-152</f>
        <v>0</v>
      </c>
    </row>
    <row r="488" spans="1:25" ht="12.75" hidden="1">
      <c r="A488" s="36"/>
      <c r="B488" s="21"/>
      <c r="C488" s="21"/>
      <c r="D488" s="21"/>
      <c r="E488" s="21"/>
      <c r="F488" s="17"/>
      <c r="G488" s="18"/>
      <c r="Y488" s="18"/>
    </row>
    <row r="489" spans="1:25" ht="12.75" hidden="1">
      <c r="A489" s="20"/>
      <c r="B489" s="21"/>
      <c r="C489" s="21"/>
      <c r="D489" s="21"/>
      <c r="E489" s="21"/>
      <c r="F489" s="17"/>
      <c r="G489" s="18"/>
      <c r="Y489" s="18"/>
    </row>
    <row r="490" spans="1:25" ht="12.75" hidden="1">
      <c r="A490" s="20"/>
      <c r="B490" s="21"/>
      <c r="C490" s="21"/>
      <c r="D490" s="21"/>
      <c r="E490" s="21"/>
      <c r="F490" s="17"/>
      <c r="G490" s="18"/>
      <c r="Y490" s="18"/>
    </row>
    <row r="491" spans="1:25" ht="12.75" hidden="1">
      <c r="A491" s="40"/>
      <c r="B491" s="21"/>
      <c r="C491" s="21"/>
      <c r="D491" s="21"/>
      <c r="E491" s="21"/>
      <c r="F491" s="17"/>
      <c r="G491" s="18"/>
      <c r="Y491" s="18"/>
    </row>
    <row r="492" spans="1:25" ht="12.75" hidden="1">
      <c r="A492" s="23"/>
      <c r="B492" s="21"/>
      <c r="C492" s="21"/>
      <c r="D492" s="21"/>
      <c r="E492" s="21"/>
      <c r="F492" s="14"/>
      <c r="G492" s="18"/>
      <c r="Y492" s="18"/>
    </row>
    <row r="493" spans="1:25" ht="12.75" hidden="1">
      <c r="A493" s="24"/>
      <c r="B493" s="21"/>
      <c r="C493" s="21"/>
      <c r="D493" s="21"/>
      <c r="E493" s="21"/>
      <c r="F493" s="14"/>
      <c r="G493" s="18"/>
      <c r="Y493" s="18"/>
    </row>
    <row r="494" spans="1:25" ht="12.75">
      <c r="A494" s="33" t="s">
        <v>53</v>
      </c>
      <c r="B494" s="21" t="s">
        <v>13</v>
      </c>
      <c r="C494" s="17" t="s">
        <v>16</v>
      </c>
      <c r="D494" s="17" t="s">
        <v>17</v>
      </c>
      <c r="E494" s="18"/>
      <c r="F494" s="14"/>
      <c r="G494" s="18">
        <f aca="true" t="shared" si="48" ref="G494:Y494">G495+G525+G582+G606+G567</f>
        <v>951980</v>
      </c>
      <c r="H494" s="18" t="e">
        <f t="shared" si="48"/>
        <v>#REF!</v>
      </c>
      <c r="I494" s="18" t="e">
        <f t="shared" si="48"/>
        <v>#REF!</v>
      </c>
      <c r="J494" s="18" t="e">
        <f t="shared" si="48"/>
        <v>#REF!</v>
      </c>
      <c r="K494" s="18" t="e">
        <f t="shared" si="48"/>
        <v>#REF!</v>
      </c>
      <c r="L494" s="18" t="e">
        <f t="shared" si="48"/>
        <v>#REF!</v>
      </c>
      <c r="M494" s="18" t="e">
        <f t="shared" si="48"/>
        <v>#REF!</v>
      </c>
      <c r="N494" s="18" t="e">
        <f t="shared" si="48"/>
        <v>#REF!</v>
      </c>
      <c r="O494" s="18" t="e">
        <f t="shared" si="48"/>
        <v>#REF!</v>
      </c>
      <c r="P494" s="18" t="e">
        <f t="shared" si="48"/>
        <v>#REF!</v>
      </c>
      <c r="Q494" s="18" t="e">
        <f t="shared" si="48"/>
        <v>#REF!</v>
      </c>
      <c r="R494" s="18" t="e">
        <f t="shared" si="48"/>
        <v>#REF!</v>
      </c>
      <c r="S494" s="18" t="e">
        <f t="shared" si="48"/>
        <v>#REF!</v>
      </c>
      <c r="T494" s="18" t="e">
        <f t="shared" si="48"/>
        <v>#REF!</v>
      </c>
      <c r="U494" s="18" t="e">
        <f t="shared" si="48"/>
        <v>#REF!</v>
      </c>
      <c r="V494" s="18" t="e">
        <f t="shared" si="48"/>
        <v>#REF!</v>
      </c>
      <c r="W494" s="18" t="e">
        <f t="shared" si="48"/>
        <v>#REF!</v>
      </c>
      <c r="X494" s="18" t="e">
        <f t="shared" si="48"/>
        <v>#REF!</v>
      </c>
      <c r="Y494" s="18">
        <f t="shared" si="48"/>
        <v>956071</v>
      </c>
    </row>
    <row r="495" spans="1:25" ht="12.75">
      <c r="A495" s="33" t="s">
        <v>40</v>
      </c>
      <c r="B495" s="21" t="s">
        <v>13</v>
      </c>
      <c r="C495" s="17" t="s">
        <v>16</v>
      </c>
      <c r="D495" s="17" t="s">
        <v>0</v>
      </c>
      <c r="E495" s="18"/>
      <c r="F495" s="14"/>
      <c r="G495" s="18">
        <f>G496</f>
        <v>310062</v>
      </c>
      <c r="H495" s="18">
        <f aca="true" t="shared" si="49" ref="H495:Y495">H496</f>
        <v>0</v>
      </c>
      <c r="I495" s="18">
        <f t="shared" si="49"/>
        <v>0</v>
      </c>
      <c r="J495" s="18">
        <f t="shared" si="49"/>
        <v>0</v>
      </c>
      <c r="K495" s="18">
        <f t="shared" si="49"/>
        <v>0</v>
      </c>
      <c r="L495" s="18">
        <f t="shared" si="49"/>
        <v>0</v>
      </c>
      <c r="M495" s="18">
        <f t="shared" si="49"/>
        <v>0</v>
      </c>
      <c r="N495" s="18">
        <f t="shared" si="49"/>
        <v>0</v>
      </c>
      <c r="O495" s="18">
        <f t="shared" si="49"/>
        <v>0</v>
      </c>
      <c r="P495" s="18">
        <f t="shared" si="49"/>
        <v>0</v>
      </c>
      <c r="Q495" s="18">
        <f t="shared" si="49"/>
        <v>0</v>
      </c>
      <c r="R495" s="18">
        <f t="shared" si="49"/>
        <v>0</v>
      </c>
      <c r="S495" s="18">
        <f t="shared" si="49"/>
        <v>0</v>
      </c>
      <c r="T495" s="18">
        <f t="shared" si="49"/>
        <v>0</v>
      </c>
      <c r="U495" s="18">
        <f t="shared" si="49"/>
        <v>0</v>
      </c>
      <c r="V495" s="18">
        <f t="shared" si="49"/>
        <v>0</v>
      </c>
      <c r="W495" s="18">
        <f t="shared" si="49"/>
        <v>0</v>
      </c>
      <c r="X495" s="18">
        <f t="shared" si="49"/>
        <v>0</v>
      </c>
      <c r="Y495" s="18">
        <f t="shared" si="49"/>
        <v>311746</v>
      </c>
    </row>
    <row r="496" spans="1:25" ht="38.25">
      <c r="A496" s="41" t="s">
        <v>322</v>
      </c>
      <c r="B496" s="21" t="s">
        <v>13</v>
      </c>
      <c r="C496" s="17" t="s">
        <v>16</v>
      </c>
      <c r="D496" s="17" t="s">
        <v>0</v>
      </c>
      <c r="E496" s="18" t="s">
        <v>202</v>
      </c>
      <c r="F496" s="14"/>
      <c r="G496" s="18">
        <f>G497+G509+G513+G517+G505+G521</f>
        <v>310062</v>
      </c>
      <c r="H496" s="18">
        <f aca="true" t="shared" si="50" ref="H496:Y496">H497+H509+H513+H517+H505+H521</f>
        <v>0</v>
      </c>
      <c r="I496" s="18">
        <f t="shared" si="50"/>
        <v>0</v>
      </c>
      <c r="J496" s="18">
        <f t="shared" si="50"/>
        <v>0</v>
      </c>
      <c r="K496" s="18">
        <f t="shared" si="50"/>
        <v>0</v>
      </c>
      <c r="L496" s="18">
        <f t="shared" si="50"/>
        <v>0</v>
      </c>
      <c r="M496" s="18">
        <f t="shared" si="50"/>
        <v>0</v>
      </c>
      <c r="N496" s="18">
        <f t="shared" si="50"/>
        <v>0</v>
      </c>
      <c r="O496" s="18">
        <f t="shared" si="50"/>
        <v>0</v>
      </c>
      <c r="P496" s="18">
        <f t="shared" si="50"/>
        <v>0</v>
      </c>
      <c r="Q496" s="18">
        <f t="shared" si="50"/>
        <v>0</v>
      </c>
      <c r="R496" s="18">
        <f t="shared" si="50"/>
        <v>0</v>
      </c>
      <c r="S496" s="18">
        <f t="shared" si="50"/>
        <v>0</v>
      </c>
      <c r="T496" s="18">
        <f t="shared" si="50"/>
        <v>0</v>
      </c>
      <c r="U496" s="18">
        <f t="shared" si="50"/>
        <v>0</v>
      </c>
      <c r="V496" s="18">
        <f t="shared" si="50"/>
        <v>0</v>
      </c>
      <c r="W496" s="18">
        <f t="shared" si="50"/>
        <v>0</v>
      </c>
      <c r="X496" s="18">
        <f t="shared" si="50"/>
        <v>0</v>
      </c>
      <c r="Y496" s="18">
        <f t="shared" si="50"/>
        <v>311746</v>
      </c>
    </row>
    <row r="497" spans="1:25" ht="51">
      <c r="A497" s="41" t="s">
        <v>300</v>
      </c>
      <c r="B497" s="21" t="s">
        <v>13</v>
      </c>
      <c r="C497" s="17" t="s">
        <v>16</v>
      </c>
      <c r="D497" s="17" t="s">
        <v>0</v>
      </c>
      <c r="E497" s="18" t="s">
        <v>148</v>
      </c>
      <c r="F497" s="14"/>
      <c r="G497" s="18">
        <f>G498</f>
        <v>136316</v>
      </c>
      <c r="Y497" s="18">
        <f>Y498</f>
        <v>136609</v>
      </c>
    </row>
    <row r="498" spans="1:25" ht="51">
      <c r="A498" s="40" t="s">
        <v>379</v>
      </c>
      <c r="B498" s="21" t="s">
        <v>13</v>
      </c>
      <c r="C498" s="17" t="s">
        <v>16</v>
      </c>
      <c r="D498" s="17" t="s">
        <v>0</v>
      </c>
      <c r="E498" s="18" t="s">
        <v>149</v>
      </c>
      <c r="F498" s="14"/>
      <c r="G498" s="18">
        <f>G499</f>
        <v>136316</v>
      </c>
      <c r="Y498" s="18">
        <f>Y499</f>
        <v>136609</v>
      </c>
    </row>
    <row r="499" spans="1:25" ht="39.75" customHeight="1">
      <c r="A499" s="23" t="s">
        <v>93</v>
      </c>
      <c r="B499" s="21" t="s">
        <v>13</v>
      </c>
      <c r="C499" s="17" t="s">
        <v>16</v>
      </c>
      <c r="D499" s="17" t="s">
        <v>0</v>
      </c>
      <c r="E499" s="18" t="s">
        <v>149</v>
      </c>
      <c r="F499" s="14">
        <v>600</v>
      </c>
      <c r="G499" s="18">
        <f>G500</f>
        <v>136316</v>
      </c>
      <c r="Y499" s="18">
        <f>Y500</f>
        <v>136609</v>
      </c>
    </row>
    <row r="500" spans="1:25" ht="12.75">
      <c r="A500" s="24" t="s">
        <v>134</v>
      </c>
      <c r="B500" s="21" t="s">
        <v>13</v>
      </c>
      <c r="C500" s="17" t="s">
        <v>16</v>
      </c>
      <c r="D500" s="17" t="s">
        <v>0</v>
      </c>
      <c r="E500" s="18" t="s">
        <v>149</v>
      </c>
      <c r="F500" s="14">
        <v>620</v>
      </c>
      <c r="G500" s="18">
        <v>136316</v>
      </c>
      <c r="Y500" s="18">
        <v>136609</v>
      </c>
    </row>
    <row r="501" spans="1:25" ht="78.75" customHeight="1" hidden="1">
      <c r="A501" s="41"/>
      <c r="B501" s="21"/>
      <c r="C501" s="17"/>
      <c r="D501" s="17"/>
      <c r="E501" s="18"/>
      <c r="F501" s="14"/>
      <c r="G501" s="18"/>
      <c r="Y501" s="18"/>
    </row>
    <row r="502" spans="1:25" ht="105.75" customHeight="1" hidden="1">
      <c r="A502" s="40"/>
      <c r="B502" s="21"/>
      <c r="C502" s="17"/>
      <c r="D502" s="17"/>
      <c r="E502" s="18"/>
      <c r="F502" s="14"/>
      <c r="G502" s="18"/>
      <c r="Y502" s="18"/>
    </row>
    <row r="503" spans="1:25" ht="12.75" hidden="1">
      <c r="A503" s="23"/>
      <c r="B503" s="21"/>
      <c r="C503" s="17"/>
      <c r="D503" s="17"/>
      <c r="E503" s="18"/>
      <c r="F503" s="14"/>
      <c r="G503" s="18"/>
      <c r="Y503" s="18"/>
    </row>
    <row r="504" spans="1:25" ht="12.75" hidden="1">
      <c r="A504" s="24"/>
      <c r="B504" s="21"/>
      <c r="C504" s="17"/>
      <c r="D504" s="17"/>
      <c r="E504" s="18"/>
      <c r="F504" s="14"/>
      <c r="G504" s="18"/>
      <c r="Y504" s="18"/>
    </row>
    <row r="505" spans="1:25" ht="80.25" customHeight="1">
      <c r="A505" s="41" t="s">
        <v>443</v>
      </c>
      <c r="B505" s="21" t="s">
        <v>13</v>
      </c>
      <c r="C505" s="17" t="s">
        <v>16</v>
      </c>
      <c r="D505" s="17" t="s">
        <v>0</v>
      </c>
      <c r="E505" s="18" t="s">
        <v>150</v>
      </c>
      <c r="F505" s="14"/>
      <c r="G505" s="18">
        <f>G506</f>
        <v>139755</v>
      </c>
      <c r="Y505" s="18">
        <f>Y506</f>
        <v>140045</v>
      </c>
    </row>
    <row r="506" spans="1:25" ht="96" customHeight="1">
      <c r="A506" s="48" t="s">
        <v>380</v>
      </c>
      <c r="B506" s="21" t="s">
        <v>13</v>
      </c>
      <c r="C506" s="17" t="s">
        <v>16</v>
      </c>
      <c r="D506" s="17" t="s">
        <v>0</v>
      </c>
      <c r="E506" s="18" t="s">
        <v>214</v>
      </c>
      <c r="F506" s="14"/>
      <c r="G506" s="18">
        <f>G507</f>
        <v>139755</v>
      </c>
      <c r="Y506" s="18">
        <f>Y507</f>
        <v>140045</v>
      </c>
    </row>
    <row r="507" spans="1:25" ht="40.5" customHeight="1">
      <c r="A507" s="23" t="s">
        <v>93</v>
      </c>
      <c r="B507" s="21" t="s">
        <v>13</v>
      </c>
      <c r="C507" s="17" t="s">
        <v>16</v>
      </c>
      <c r="D507" s="17" t="s">
        <v>0</v>
      </c>
      <c r="E507" s="18" t="s">
        <v>214</v>
      </c>
      <c r="F507" s="14">
        <v>600</v>
      </c>
      <c r="G507" s="18">
        <f>G508</f>
        <v>139755</v>
      </c>
      <c r="Y507" s="18">
        <f>Y508</f>
        <v>140045</v>
      </c>
    </row>
    <row r="508" spans="1:25" ht="12.75">
      <c r="A508" s="24" t="s">
        <v>134</v>
      </c>
      <c r="B508" s="21" t="s">
        <v>13</v>
      </c>
      <c r="C508" s="17" t="s">
        <v>16</v>
      </c>
      <c r="D508" s="17" t="s">
        <v>0</v>
      </c>
      <c r="E508" s="18" t="s">
        <v>214</v>
      </c>
      <c r="F508" s="14">
        <v>620</v>
      </c>
      <c r="G508" s="18">
        <v>139755</v>
      </c>
      <c r="Y508" s="18">
        <v>140045</v>
      </c>
    </row>
    <row r="509" spans="1:25" ht="38.25">
      <c r="A509" s="24" t="s">
        <v>444</v>
      </c>
      <c r="B509" s="28" t="s">
        <v>13</v>
      </c>
      <c r="C509" s="28" t="s">
        <v>16</v>
      </c>
      <c r="D509" s="28" t="s">
        <v>0</v>
      </c>
      <c r="E509" s="28" t="s">
        <v>151</v>
      </c>
      <c r="F509" s="81"/>
      <c r="G509" s="18">
        <f>G510</f>
        <v>1036</v>
      </c>
      <c r="Y509" s="18">
        <f>Y510</f>
        <v>1036</v>
      </c>
    </row>
    <row r="510" spans="1:25" ht="63.75">
      <c r="A510" s="41" t="s">
        <v>381</v>
      </c>
      <c r="B510" s="28" t="s">
        <v>13</v>
      </c>
      <c r="C510" s="28" t="s">
        <v>16</v>
      </c>
      <c r="D510" s="28" t="s">
        <v>0</v>
      </c>
      <c r="E510" s="28" t="s">
        <v>152</v>
      </c>
      <c r="F510" s="81"/>
      <c r="G510" s="18">
        <f>G511</f>
        <v>1036</v>
      </c>
      <c r="Y510" s="18">
        <f>Y511</f>
        <v>1036</v>
      </c>
    </row>
    <row r="511" spans="1:25" ht="43.5" customHeight="1">
      <c r="A511" s="24" t="s">
        <v>93</v>
      </c>
      <c r="B511" s="28" t="s">
        <v>13</v>
      </c>
      <c r="C511" s="28" t="s">
        <v>16</v>
      </c>
      <c r="D511" s="28" t="s">
        <v>0</v>
      </c>
      <c r="E511" s="28" t="s">
        <v>152</v>
      </c>
      <c r="F511" s="81">
        <v>600</v>
      </c>
      <c r="G511" s="18">
        <f>G512</f>
        <v>1036</v>
      </c>
      <c r="Y511" s="18">
        <f>Y512</f>
        <v>1036</v>
      </c>
    </row>
    <row r="512" spans="1:25" ht="12.75">
      <c r="A512" s="24" t="s">
        <v>134</v>
      </c>
      <c r="B512" s="28" t="s">
        <v>13</v>
      </c>
      <c r="C512" s="28" t="s">
        <v>16</v>
      </c>
      <c r="D512" s="28" t="s">
        <v>0</v>
      </c>
      <c r="E512" s="28" t="s">
        <v>152</v>
      </c>
      <c r="F512" s="81">
        <v>620</v>
      </c>
      <c r="G512" s="18">
        <v>1036</v>
      </c>
      <c r="Y512" s="18">
        <v>1036</v>
      </c>
    </row>
    <row r="513" spans="1:25" ht="51">
      <c r="A513" s="41" t="s">
        <v>301</v>
      </c>
      <c r="B513" s="28" t="s">
        <v>13</v>
      </c>
      <c r="C513" s="28" t="s">
        <v>16</v>
      </c>
      <c r="D513" s="28" t="s">
        <v>0</v>
      </c>
      <c r="E513" s="28" t="s">
        <v>153</v>
      </c>
      <c r="F513" s="81"/>
      <c r="G513" s="18">
        <f>G514</f>
        <v>6820</v>
      </c>
      <c r="Y513" s="18">
        <f>Y514</f>
        <v>6820</v>
      </c>
    </row>
    <row r="514" spans="1:25" ht="63.75">
      <c r="A514" s="41" t="s">
        <v>381</v>
      </c>
      <c r="B514" s="28" t="s">
        <v>13</v>
      </c>
      <c r="C514" s="28" t="s">
        <v>16</v>
      </c>
      <c r="D514" s="28" t="s">
        <v>0</v>
      </c>
      <c r="E514" s="28" t="s">
        <v>154</v>
      </c>
      <c r="F514" s="81"/>
      <c r="G514" s="18">
        <f>G515</f>
        <v>6820</v>
      </c>
      <c r="Y514" s="18">
        <f>Y515</f>
        <v>6820</v>
      </c>
    </row>
    <row r="515" spans="1:25" ht="42.75" customHeight="1">
      <c r="A515" s="24" t="s">
        <v>93</v>
      </c>
      <c r="B515" s="28" t="s">
        <v>13</v>
      </c>
      <c r="C515" s="28" t="s">
        <v>16</v>
      </c>
      <c r="D515" s="28" t="s">
        <v>0</v>
      </c>
      <c r="E515" s="28" t="s">
        <v>154</v>
      </c>
      <c r="F515" s="81">
        <v>600</v>
      </c>
      <c r="G515" s="18">
        <f>G516</f>
        <v>6820</v>
      </c>
      <c r="Y515" s="18">
        <f>Y516</f>
        <v>6820</v>
      </c>
    </row>
    <row r="516" spans="1:25" ht="12.75">
      <c r="A516" s="24" t="s">
        <v>134</v>
      </c>
      <c r="B516" s="28" t="s">
        <v>13</v>
      </c>
      <c r="C516" s="28" t="s">
        <v>16</v>
      </c>
      <c r="D516" s="28" t="s">
        <v>0</v>
      </c>
      <c r="E516" s="28" t="s">
        <v>154</v>
      </c>
      <c r="F516" s="81">
        <v>620</v>
      </c>
      <c r="G516" s="18">
        <v>6820</v>
      </c>
      <c r="Y516" s="18">
        <v>6820</v>
      </c>
    </row>
    <row r="517" spans="1:25" ht="56.25" customHeight="1">
      <c r="A517" s="41" t="s">
        <v>382</v>
      </c>
      <c r="B517" s="28" t="s">
        <v>13</v>
      </c>
      <c r="C517" s="28" t="s">
        <v>16</v>
      </c>
      <c r="D517" s="28" t="s">
        <v>0</v>
      </c>
      <c r="E517" s="28" t="s">
        <v>155</v>
      </c>
      <c r="F517" s="81"/>
      <c r="G517" s="18">
        <f>G518</f>
        <v>25039</v>
      </c>
      <c r="Y517" s="18">
        <f>Y518</f>
        <v>26140</v>
      </c>
    </row>
    <row r="518" spans="1:25" ht="63.75">
      <c r="A518" s="22" t="s">
        <v>381</v>
      </c>
      <c r="B518" s="21" t="s">
        <v>13</v>
      </c>
      <c r="C518" s="17" t="s">
        <v>16</v>
      </c>
      <c r="D518" s="17" t="s">
        <v>0</v>
      </c>
      <c r="E518" s="18" t="s">
        <v>156</v>
      </c>
      <c r="F518" s="14"/>
      <c r="G518" s="18">
        <f>G519</f>
        <v>25039</v>
      </c>
      <c r="Y518" s="18">
        <f>Y519</f>
        <v>26140</v>
      </c>
    </row>
    <row r="519" spans="1:25" ht="41.25" customHeight="1">
      <c r="A519" s="23" t="s">
        <v>93</v>
      </c>
      <c r="B519" s="21" t="s">
        <v>13</v>
      </c>
      <c r="C519" s="17" t="s">
        <v>16</v>
      </c>
      <c r="D519" s="17" t="s">
        <v>0</v>
      </c>
      <c r="E519" s="18" t="s">
        <v>156</v>
      </c>
      <c r="F519" s="14">
        <v>600</v>
      </c>
      <c r="G519" s="18">
        <f>G520</f>
        <v>25039</v>
      </c>
      <c r="Y519" s="18">
        <f>Y520</f>
        <v>26140</v>
      </c>
    </row>
    <row r="520" spans="1:25" ht="12.75">
      <c r="A520" s="24" t="s">
        <v>134</v>
      </c>
      <c r="B520" s="21" t="s">
        <v>13</v>
      </c>
      <c r="C520" s="17" t="s">
        <v>16</v>
      </c>
      <c r="D520" s="17" t="s">
        <v>0</v>
      </c>
      <c r="E520" s="18" t="s">
        <v>156</v>
      </c>
      <c r="F520" s="14">
        <v>620</v>
      </c>
      <c r="G520" s="18">
        <v>25039</v>
      </c>
      <c r="Y520" s="18">
        <v>26140</v>
      </c>
    </row>
    <row r="521" spans="1:25" ht="38.25">
      <c r="A521" s="82" t="s">
        <v>351</v>
      </c>
      <c r="B521" s="83" t="s">
        <v>13</v>
      </c>
      <c r="C521" s="84" t="s">
        <v>16</v>
      </c>
      <c r="D521" s="84" t="s">
        <v>0</v>
      </c>
      <c r="E521" s="85" t="s">
        <v>354</v>
      </c>
      <c r="F521" s="85" t="s">
        <v>355</v>
      </c>
      <c r="G521" s="18">
        <f>G522</f>
        <v>1096</v>
      </c>
      <c r="Y521" s="18">
        <f>Y522</f>
        <v>1096</v>
      </c>
    </row>
    <row r="522" spans="1:25" ht="38.25">
      <c r="A522" s="82" t="s">
        <v>352</v>
      </c>
      <c r="B522" s="83" t="s">
        <v>13</v>
      </c>
      <c r="C522" s="84" t="s">
        <v>16</v>
      </c>
      <c r="D522" s="84" t="s">
        <v>0</v>
      </c>
      <c r="E522" s="85" t="s">
        <v>356</v>
      </c>
      <c r="F522" s="85"/>
      <c r="G522" s="18">
        <f>G523</f>
        <v>1096</v>
      </c>
      <c r="Y522" s="18">
        <f>Y523</f>
        <v>1096</v>
      </c>
    </row>
    <row r="523" spans="1:25" ht="38.25" customHeight="1">
      <c r="A523" s="86" t="s">
        <v>93</v>
      </c>
      <c r="B523" s="83" t="s">
        <v>13</v>
      </c>
      <c r="C523" s="84" t="s">
        <v>16</v>
      </c>
      <c r="D523" s="84" t="s">
        <v>0</v>
      </c>
      <c r="E523" s="85" t="s">
        <v>356</v>
      </c>
      <c r="F523" s="85" t="s">
        <v>75</v>
      </c>
      <c r="G523" s="18">
        <f>G524</f>
        <v>1096</v>
      </c>
      <c r="Y523" s="18">
        <f>Y524</f>
        <v>1096</v>
      </c>
    </row>
    <row r="524" spans="1:25" ht="40.5" customHeight="1">
      <c r="A524" s="86" t="s">
        <v>353</v>
      </c>
      <c r="B524" s="83" t="s">
        <v>13</v>
      </c>
      <c r="C524" s="84" t="s">
        <v>16</v>
      </c>
      <c r="D524" s="84" t="s">
        <v>0</v>
      </c>
      <c r="E524" s="85" t="s">
        <v>356</v>
      </c>
      <c r="F524" s="85" t="s">
        <v>173</v>
      </c>
      <c r="G524" s="18">
        <v>1096</v>
      </c>
      <c r="Y524" s="18">
        <v>1096</v>
      </c>
    </row>
    <row r="525" spans="1:25" ht="12.75">
      <c r="A525" s="33" t="s">
        <v>18</v>
      </c>
      <c r="B525" s="21" t="s">
        <v>13</v>
      </c>
      <c r="C525" s="17" t="s">
        <v>16</v>
      </c>
      <c r="D525" s="17" t="s">
        <v>3</v>
      </c>
      <c r="E525" s="18"/>
      <c r="F525" s="14"/>
      <c r="G525" s="18">
        <f>G526</f>
        <v>503683</v>
      </c>
      <c r="H525" s="18" t="e">
        <f aca="true" t="shared" si="51" ref="H525:X525">H526+H568+H575</f>
        <v>#REF!</v>
      </c>
      <c r="I525" s="18" t="e">
        <f t="shared" si="51"/>
        <v>#REF!</v>
      </c>
      <c r="J525" s="18" t="e">
        <f t="shared" si="51"/>
        <v>#REF!</v>
      </c>
      <c r="K525" s="18" t="e">
        <f t="shared" si="51"/>
        <v>#REF!</v>
      </c>
      <c r="L525" s="18" t="e">
        <f t="shared" si="51"/>
        <v>#REF!</v>
      </c>
      <c r="M525" s="18" t="e">
        <f t="shared" si="51"/>
        <v>#REF!</v>
      </c>
      <c r="N525" s="18" t="e">
        <f t="shared" si="51"/>
        <v>#REF!</v>
      </c>
      <c r="O525" s="18" t="e">
        <f t="shared" si="51"/>
        <v>#REF!</v>
      </c>
      <c r="P525" s="18" t="e">
        <f t="shared" si="51"/>
        <v>#REF!</v>
      </c>
      <c r="Q525" s="18" t="e">
        <f t="shared" si="51"/>
        <v>#REF!</v>
      </c>
      <c r="R525" s="18" t="e">
        <f t="shared" si="51"/>
        <v>#REF!</v>
      </c>
      <c r="S525" s="18" t="e">
        <f t="shared" si="51"/>
        <v>#REF!</v>
      </c>
      <c r="T525" s="18" t="e">
        <f t="shared" si="51"/>
        <v>#REF!</v>
      </c>
      <c r="U525" s="18" t="e">
        <f t="shared" si="51"/>
        <v>#REF!</v>
      </c>
      <c r="V525" s="18" t="e">
        <f t="shared" si="51"/>
        <v>#REF!</v>
      </c>
      <c r="W525" s="18" t="e">
        <f t="shared" si="51"/>
        <v>#REF!</v>
      </c>
      <c r="X525" s="18" t="e">
        <f t="shared" si="51"/>
        <v>#REF!</v>
      </c>
      <c r="Y525" s="18">
        <f>Y526</f>
        <v>505846</v>
      </c>
    </row>
    <row r="526" spans="1:25" ht="38.25">
      <c r="A526" s="41" t="s">
        <v>392</v>
      </c>
      <c r="B526" s="21" t="s">
        <v>13</v>
      </c>
      <c r="C526" s="17" t="s">
        <v>16</v>
      </c>
      <c r="D526" s="17" t="s">
        <v>3</v>
      </c>
      <c r="E526" s="18" t="s">
        <v>202</v>
      </c>
      <c r="F526" s="14"/>
      <c r="G526" s="18">
        <f>G527+G543+G551+G535+G555+G559+G563+G531+G539</f>
        <v>503683</v>
      </c>
      <c r="H526" s="18" t="e">
        <f>H527+H543+H551+H535+H555+H559+H563+H531+H539+#REF!</f>
        <v>#REF!</v>
      </c>
      <c r="I526" s="18" t="e">
        <f>I527+I543+I551+I535+I555+I559+I563+I531+I539+#REF!</f>
        <v>#REF!</v>
      </c>
      <c r="J526" s="18" t="e">
        <f>J527+J543+J551+J535+J555+J559+J563+J531+J539+#REF!</f>
        <v>#REF!</v>
      </c>
      <c r="K526" s="18" t="e">
        <f>K527+K543+K551+K535+K555+K559+K563+K531+K539+#REF!</f>
        <v>#REF!</v>
      </c>
      <c r="L526" s="18" t="e">
        <f>L527+L543+L551+L535+L555+L559+L563+L531+L539+#REF!</f>
        <v>#REF!</v>
      </c>
      <c r="M526" s="18" t="e">
        <f>M527+M543+M551+M535+M555+M559+M563+M531+M539+#REF!</f>
        <v>#REF!</v>
      </c>
      <c r="N526" s="18" t="e">
        <f>N527+N543+N551+N535+N555+N559+N563+N531+N539+#REF!</f>
        <v>#REF!</v>
      </c>
      <c r="O526" s="18" t="e">
        <f>O527+O543+O551+O535+O555+O559+O563+O531+O539+#REF!</f>
        <v>#REF!</v>
      </c>
      <c r="P526" s="18" t="e">
        <f>P527+P543+P551+P535+P555+P559+P563+P531+P539+#REF!</f>
        <v>#REF!</v>
      </c>
      <c r="Q526" s="18" t="e">
        <f>Q527+Q543+Q551+Q535+Q555+Q559+Q563+Q531+Q539+#REF!</f>
        <v>#REF!</v>
      </c>
      <c r="R526" s="18" t="e">
        <f>R527+R543+R551+R535+R555+R559+R563+R531+R539+#REF!</f>
        <v>#REF!</v>
      </c>
      <c r="S526" s="18" t="e">
        <f>S527+S543+S551+S535+S555+S559+S563+S531+S539+#REF!</f>
        <v>#REF!</v>
      </c>
      <c r="T526" s="18" t="e">
        <f>T527+T543+T551+T535+T555+T559+T563+T531+T539+#REF!</f>
        <v>#REF!</v>
      </c>
      <c r="U526" s="18" t="e">
        <f>U527+U543+U551+U535+U555+U559+U563+U531+U539+#REF!</f>
        <v>#REF!</v>
      </c>
      <c r="V526" s="18" t="e">
        <f>V527+V543+V551+V535+V555+V559+V563+V531+V539+#REF!</f>
        <v>#REF!</v>
      </c>
      <c r="W526" s="18" t="e">
        <f>W527+W543+W551+W535+W555+W559+W563+W531+W539+#REF!</f>
        <v>#REF!</v>
      </c>
      <c r="X526" s="18" t="e">
        <f>X527+X543+X551+X535+X555+X559+X563+X531+X539+#REF!</f>
        <v>#REF!</v>
      </c>
      <c r="Y526" s="18">
        <f>Y527+Y543+Y551+Y535+Y555+Y559+Y563+Y531+Y539</f>
        <v>505846</v>
      </c>
    </row>
    <row r="527" spans="1:25" ht="76.5">
      <c r="A527" s="41" t="s">
        <v>445</v>
      </c>
      <c r="B527" s="21" t="s">
        <v>13</v>
      </c>
      <c r="C527" s="17" t="s">
        <v>16</v>
      </c>
      <c r="D527" s="17" t="s">
        <v>3</v>
      </c>
      <c r="E527" s="18" t="s">
        <v>158</v>
      </c>
      <c r="F527" s="14"/>
      <c r="G527" s="18">
        <f>G528</f>
        <v>360359</v>
      </c>
      <c r="Y527" s="18">
        <f>Y528</f>
        <v>360418</v>
      </c>
    </row>
    <row r="528" spans="1:25" ht="114.75">
      <c r="A528" s="87" t="s">
        <v>383</v>
      </c>
      <c r="B528" s="21" t="s">
        <v>13</v>
      </c>
      <c r="C528" s="17" t="s">
        <v>16</v>
      </c>
      <c r="D528" s="17" t="s">
        <v>3</v>
      </c>
      <c r="E528" s="18" t="s">
        <v>157</v>
      </c>
      <c r="F528" s="14"/>
      <c r="G528" s="18">
        <f>G529</f>
        <v>360359</v>
      </c>
      <c r="Y528" s="18">
        <f>Y529</f>
        <v>360418</v>
      </c>
    </row>
    <row r="529" spans="1:25" ht="39" customHeight="1">
      <c r="A529" s="23" t="s">
        <v>93</v>
      </c>
      <c r="B529" s="21" t="s">
        <v>13</v>
      </c>
      <c r="C529" s="17" t="s">
        <v>16</v>
      </c>
      <c r="D529" s="17" t="s">
        <v>3</v>
      </c>
      <c r="E529" s="18" t="s">
        <v>157</v>
      </c>
      <c r="F529" s="14">
        <v>600</v>
      </c>
      <c r="G529" s="18">
        <f>G530</f>
        <v>360359</v>
      </c>
      <c r="Y529" s="18">
        <f>Y530</f>
        <v>360418</v>
      </c>
    </row>
    <row r="530" spans="1:25" ht="12.75">
      <c r="A530" s="24" t="s">
        <v>134</v>
      </c>
      <c r="B530" s="21" t="s">
        <v>13</v>
      </c>
      <c r="C530" s="17" t="s">
        <v>16</v>
      </c>
      <c r="D530" s="17" t="s">
        <v>3</v>
      </c>
      <c r="E530" s="18" t="s">
        <v>157</v>
      </c>
      <c r="F530" s="14">
        <v>620</v>
      </c>
      <c r="G530" s="18">
        <v>360359</v>
      </c>
      <c r="Y530" s="18">
        <v>360418</v>
      </c>
    </row>
    <row r="531" spans="1:25" ht="66" customHeight="1">
      <c r="A531" s="35" t="s">
        <v>446</v>
      </c>
      <c r="B531" s="21" t="s">
        <v>13</v>
      </c>
      <c r="C531" s="17" t="s">
        <v>16</v>
      </c>
      <c r="D531" s="17" t="s">
        <v>3</v>
      </c>
      <c r="E531" s="18" t="s">
        <v>170</v>
      </c>
      <c r="F531" s="14"/>
      <c r="G531" s="18">
        <f>G532</f>
        <v>7791</v>
      </c>
      <c r="Y531" s="18">
        <f>Y532</f>
        <v>7791</v>
      </c>
    </row>
    <row r="532" spans="1:25" ht="66.75" customHeight="1">
      <c r="A532" s="35" t="s">
        <v>384</v>
      </c>
      <c r="B532" s="21" t="s">
        <v>13</v>
      </c>
      <c r="C532" s="17" t="s">
        <v>16</v>
      </c>
      <c r="D532" s="17" t="s">
        <v>3</v>
      </c>
      <c r="E532" s="18" t="s">
        <v>169</v>
      </c>
      <c r="F532" s="14"/>
      <c r="G532" s="18">
        <f>G533</f>
        <v>7791</v>
      </c>
      <c r="Y532" s="18">
        <f>Y533</f>
        <v>7791</v>
      </c>
    </row>
    <row r="533" spans="1:25" ht="41.25" customHeight="1">
      <c r="A533" s="23" t="s">
        <v>93</v>
      </c>
      <c r="B533" s="21" t="s">
        <v>13</v>
      </c>
      <c r="C533" s="17" t="s">
        <v>16</v>
      </c>
      <c r="D533" s="17" t="s">
        <v>3</v>
      </c>
      <c r="E533" s="18" t="s">
        <v>169</v>
      </c>
      <c r="F533" s="14">
        <v>600</v>
      </c>
      <c r="G533" s="18">
        <f>G534</f>
        <v>7791</v>
      </c>
      <c r="Y533" s="18">
        <f>Y534</f>
        <v>7791</v>
      </c>
    </row>
    <row r="534" spans="1:25" ht="39" customHeight="1">
      <c r="A534" s="24" t="s">
        <v>174</v>
      </c>
      <c r="B534" s="21" t="s">
        <v>13</v>
      </c>
      <c r="C534" s="17" t="s">
        <v>16</v>
      </c>
      <c r="D534" s="17" t="s">
        <v>3</v>
      </c>
      <c r="E534" s="18" t="s">
        <v>169</v>
      </c>
      <c r="F534" s="14">
        <v>630</v>
      </c>
      <c r="G534" s="18">
        <v>7791</v>
      </c>
      <c r="Y534" s="18">
        <v>7791</v>
      </c>
    </row>
    <row r="535" spans="1:25" ht="81" customHeight="1">
      <c r="A535" s="41" t="s">
        <v>447</v>
      </c>
      <c r="B535" s="21" t="s">
        <v>13</v>
      </c>
      <c r="C535" s="17" t="s">
        <v>16</v>
      </c>
      <c r="D535" s="17" t="s">
        <v>3</v>
      </c>
      <c r="E535" s="18" t="s">
        <v>177</v>
      </c>
      <c r="F535" s="14"/>
      <c r="G535" s="18">
        <f>G536</f>
        <v>5512</v>
      </c>
      <c r="Y535" s="18">
        <f>Y536</f>
        <v>5512</v>
      </c>
    </row>
    <row r="536" spans="1:25" ht="63.75">
      <c r="A536" s="41" t="s">
        <v>381</v>
      </c>
      <c r="B536" s="21" t="s">
        <v>13</v>
      </c>
      <c r="C536" s="17" t="s">
        <v>16</v>
      </c>
      <c r="D536" s="17" t="s">
        <v>3</v>
      </c>
      <c r="E536" s="18" t="s">
        <v>178</v>
      </c>
      <c r="F536" s="14"/>
      <c r="G536" s="18">
        <f>G537</f>
        <v>5512</v>
      </c>
      <c r="Y536" s="18">
        <f>Y537</f>
        <v>5512</v>
      </c>
    </row>
    <row r="537" spans="1:25" ht="43.5" customHeight="1">
      <c r="A537" s="24" t="s">
        <v>93</v>
      </c>
      <c r="B537" s="21" t="s">
        <v>13</v>
      </c>
      <c r="C537" s="17" t="s">
        <v>16</v>
      </c>
      <c r="D537" s="17" t="s">
        <v>3</v>
      </c>
      <c r="E537" s="18" t="s">
        <v>178</v>
      </c>
      <c r="F537" s="14">
        <v>600</v>
      </c>
      <c r="G537" s="18">
        <f>G538</f>
        <v>5512</v>
      </c>
      <c r="Y537" s="18">
        <f>Y538</f>
        <v>5512</v>
      </c>
    </row>
    <row r="538" spans="1:25" ht="12.75">
      <c r="A538" s="24" t="s">
        <v>134</v>
      </c>
      <c r="B538" s="21" t="s">
        <v>13</v>
      </c>
      <c r="C538" s="17" t="s">
        <v>16</v>
      </c>
      <c r="D538" s="17" t="s">
        <v>3</v>
      </c>
      <c r="E538" s="18" t="s">
        <v>178</v>
      </c>
      <c r="F538" s="14">
        <v>620</v>
      </c>
      <c r="G538" s="18">
        <v>5512</v>
      </c>
      <c r="Y538" s="18">
        <v>5512</v>
      </c>
    </row>
    <row r="539" spans="1:25" ht="51">
      <c r="A539" s="24" t="s">
        <v>385</v>
      </c>
      <c r="B539" s="21" t="s">
        <v>13</v>
      </c>
      <c r="C539" s="17" t="s">
        <v>16</v>
      </c>
      <c r="D539" s="17" t="s">
        <v>3</v>
      </c>
      <c r="E539" s="59" t="s">
        <v>175</v>
      </c>
      <c r="F539" s="17"/>
      <c r="G539" s="18">
        <f>G540</f>
        <v>38153</v>
      </c>
      <c r="Y539" s="18">
        <f>Y540</f>
        <v>38185</v>
      </c>
    </row>
    <row r="540" spans="1:25" ht="54" customHeight="1">
      <c r="A540" s="22" t="s">
        <v>386</v>
      </c>
      <c r="B540" s="21" t="s">
        <v>13</v>
      </c>
      <c r="C540" s="17" t="s">
        <v>16</v>
      </c>
      <c r="D540" s="17" t="s">
        <v>3</v>
      </c>
      <c r="E540" s="18" t="s">
        <v>176</v>
      </c>
      <c r="F540" s="14"/>
      <c r="G540" s="18">
        <f>G541</f>
        <v>38153</v>
      </c>
      <c r="Y540" s="18">
        <f>Y541</f>
        <v>38185</v>
      </c>
    </row>
    <row r="541" spans="1:25" ht="41.25" customHeight="1">
      <c r="A541" s="23" t="s">
        <v>93</v>
      </c>
      <c r="B541" s="21" t="s">
        <v>13</v>
      </c>
      <c r="C541" s="17" t="s">
        <v>16</v>
      </c>
      <c r="D541" s="17" t="s">
        <v>3</v>
      </c>
      <c r="E541" s="18" t="s">
        <v>176</v>
      </c>
      <c r="F541" s="14">
        <v>600</v>
      </c>
      <c r="G541" s="18">
        <f>G542</f>
        <v>38153</v>
      </c>
      <c r="Y541" s="18">
        <f>Y542</f>
        <v>38185</v>
      </c>
    </row>
    <row r="542" spans="1:25" ht="12.75">
      <c r="A542" s="24" t="s">
        <v>134</v>
      </c>
      <c r="B542" s="21" t="s">
        <v>13</v>
      </c>
      <c r="C542" s="17" t="s">
        <v>16</v>
      </c>
      <c r="D542" s="17" t="s">
        <v>3</v>
      </c>
      <c r="E542" s="18" t="s">
        <v>176</v>
      </c>
      <c r="F542" s="14">
        <v>620</v>
      </c>
      <c r="G542" s="18">
        <v>38153</v>
      </c>
      <c r="Y542" s="18">
        <v>38185</v>
      </c>
    </row>
    <row r="543" spans="1:25" ht="51">
      <c r="A543" s="41" t="s">
        <v>448</v>
      </c>
      <c r="B543" s="21" t="s">
        <v>13</v>
      </c>
      <c r="C543" s="17" t="s">
        <v>16</v>
      </c>
      <c r="D543" s="17" t="s">
        <v>3</v>
      </c>
      <c r="E543" s="18" t="s">
        <v>171</v>
      </c>
      <c r="F543" s="14"/>
      <c r="G543" s="18">
        <f>G544</f>
        <v>482</v>
      </c>
      <c r="Y543" s="18">
        <f>Y544</f>
        <v>482</v>
      </c>
    </row>
    <row r="544" spans="1:25" ht="121.5" customHeight="1">
      <c r="A544" s="41" t="s">
        <v>387</v>
      </c>
      <c r="B544" s="21" t="s">
        <v>13</v>
      </c>
      <c r="C544" s="17" t="s">
        <v>16</v>
      </c>
      <c r="D544" s="17" t="s">
        <v>3</v>
      </c>
      <c r="E544" s="59" t="s">
        <v>172</v>
      </c>
      <c r="F544" s="17"/>
      <c r="G544" s="18">
        <f>G545</f>
        <v>482</v>
      </c>
      <c r="Y544" s="18">
        <f>Y545</f>
        <v>482</v>
      </c>
    </row>
    <row r="545" spans="1:25" ht="40.5" customHeight="1">
      <c r="A545" s="23" t="s">
        <v>93</v>
      </c>
      <c r="B545" s="21" t="s">
        <v>13</v>
      </c>
      <c r="C545" s="17" t="s">
        <v>16</v>
      </c>
      <c r="D545" s="17" t="s">
        <v>3</v>
      </c>
      <c r="E545" s="59" t="s">
        <v>172</v>
      </c>
      <c r="F545" s="17" t="s">
        <v>75</v>
      </c>
      <c r="G545" s="18">
        <f>G546</f>
        <v>482</v>
      </c>
      <c r="Y545" s="18">
        <f>Y546</f>
        <v>482</v>
      </c>
    </row>
    <row r="546" spans="1:25" ht="42" customHeight="1">
      <c r="A546" s="24" t="s">
        <v>174</v>
      </c>
      <c r="B546" s="21" t="s">
        <v>13</v>
      </c>
      <c r="C546" s="17" t="s">
        <v>16</v>
      </c>
      <c r="D546" s="17" t="s">
        <v>3</v>
      </c>
      <c r="E546" s="59" t="s">
        <v>172</v>
      </c>
      <c r="F546" s="17" t="s">
        <v>173</v>
      </c>
      <c r="G546" s="18">
        <v>482</v>
      </c>
      <c r="Y546" s="18">
        <v>482</v>
      </c>
    </row>
    <row r="547" spans="1:25" ht="54" customHeight="1" hidden="1">
      <c r="A547" s="24"/>
      <c r="B547" s="21"/>
      <c r="C547" s="17"/>
      <c r="D547" s="17"/>
      <c r="E547" s="59"/>
      <c r="F547" s="17"/>
      <c r="G547" s="18"/>
      <c r="Y547" s="18"/>
    </row>
    <row r="548" spans="1:25" ht="12.75" hidden="1">
      <c r="A548" s="22"/>
      <c r="B548" s="21"/>
      <c r="C548" s="17"/>
      <c r="D548" s="17"/>
      <c r="E548" s="18"/>
      <c r="F548" s="14"/>
      <c r="G548" s="18"/>
      <c r="Y548" s="18"/>
    </row>
    <row r="549" spans="1:25" ht="12.75" hidden="1">
      <c r="A549" s="23"/>
      <c r="B549" s="21"/>
      <c r="C549" s="17"/>
      <c r="D549" s="17"/>
      <c r="E549" s="18"/>
      <c r="F549" s="14"/>
      <c r="G549" s="18"/>
      <c r="Y549" s="18"/>
    </row>
    <row r="550" spans="1:25" ht="12.75" hidden="1">
      <c r="A550" s="24"/>
      <c r="B550" s="21"/>
      <c r="C550" s="17"/>
      <c r="D550" s="17"/>
      <c r="E550" s="18"/>
      <c r="F550" s="14"/>
      <c r="G550" s="18"/>
      <c r="Y550" s="18"/>
    </row>
    <row r="551" spans="1:25" ht="12.75" hidden="1">
      <c r="A551" s="24"/>
      <c r="B551" s="21"/>
      <c r="C551" s="17"/>
      <c r="D551" s="17"/>
      <c r="E551" s="18"/>
      <c r="F551" s="14"/>
      <c r="G551" s="18"/>
      <c r="Y551" s="18"/>
    </row>
    <row r="552" spans="1:25" ht="12.75" hidden="1">
      <c r="A552" s="41"/>
      <c r="B552" s="21"/>
      <c r="C552" s="17"/>
      <c r="D552" s="17"/>
      <c r="E552" s="18"/>
      <c r="F552" s="14"/>
      <c r="G552" s="18"/>
      <c r="Y552" s="18"/>
    </row>
    <row r="553" spans="1:25" ht="12.75" hidden="1">
      <c r="A553" s="24"/>
      <c r="B553" s="21"/>
      <c r="C553" s="17"/>
      <c r="D553" s="17"/>
      <c r="E553" s="18"/>
      <c r="F553" s="14"/>
      <c r="G553" s="18"/>
      <c r="Y553" s="18"/>
    </row>
    <row r="554" spans="1:25" ht="12.75" hidden="1">
      <c r="A554" s="24"/>
      <c r="B554" s="21"/>
      <c r="C554" s="17"/>
      <c r="D554" s="17"/>
      <c r="E554" s="18"/>
      <c r="F554" s="14"/>
      <c r="G554" s="18"/>
      <c r="Y554" s="18"/>
    </row>
    <row r="555" spans="1:25" ht="25.5">
      <c r="A555" s="24" t="s">
        <v>388</v>
      </c>
      <c r="B555" s="21" t="s">
        <v>13</v>
      </c>
      <c r="C555" s="17" t="s">
        <v>16</v>
      </c>
      <c r="D555" s="17" t="s">
        <v>3</v>
      </c>
      <c r="E555" s="18" t="s">
        <v>179</v>
      </c>
      <c r="F555" s="14"/>
      <c r="G555" s="18">
        <f>G556</f>
        <v>5298</v>
      </c>
      <c r="Y555" s="18">
        <f>Y556</f>
        <v>5298</v>
      </c>
    </row>
    <row r="556" spans="1:25" ht="63.75">
      <c r="A556" s="41" t="s">
        <v>381</v>
      </c>
      <c r="B556" s="21" t="s">
        <v>13</v>
      </c>
      <c r="C556" s="17" t="s">
        <v>16</v>
      </c>
      <c r="D556" s="17" t="s">
        <v>3</v>
      </c>
      <c r="E556" s="18" t="s">
        <v>180</v>
      </c>
      <c r="F556" s="14"/>
      <c r="G556" s="18">
        <f>G557</f>
        <v>5298</v>
      </c>
      <c r="Y556" s="18">
        <f>Y557</f>
        <v>5298</v>
      </c>
    </row>
    <row r="557" spans="1:25" ht="41.25" customHeight="1">
      <c r="A557" s="24" t="s">
        <v>93</v>
      </c>
      <c r="B557" s="21" t="s">
        <v>13</v>
      </c>
      <c r="C557" s="17" t="s">
        <v>16</v>
      </c>
      <c r="D557" s="17" t="s">
        <v>3</v>
      </c>
      <c r="E557" s="18" t="s">
        <v>180</v>
      </c>
      <c r="F557" s="14">
        <v>600</v>
      </c>
      <c r="G557" s="18">
        <f>G558</f>
        <v>5298</v>
      </c>
      <c r="Y557" s="18">
        <f>Y558</f>
        <v>5298</v>
      </c>
    </row>
    <row r="558" spans="1:25" ht="12.75">
      <c r="A558" s="24" t="s">
        <v>134</v>
      </c>
      <c r="B558" s="21" t="s">
        <v>13</v>
      </c>
      <c r="C558" s="17" t="s">
        <v>16</v>
      </c>
      <c r="D558" s="17" t="s">
        <v>3</v>
      </c>
      <c r="E558" s="18" t="s">
        <v>180</v>
      </c>
      <c r="F558" s="14">
        <v>620</v>
      </c>
      <c r="G558" s="18">
        <v>5298</v>
      </c>
      <c r="Y558" s="18">
        <v>5298</v>
      </c>
    </row>
    <row r="559" spans="1:25" ht="51">
      <c r="A559" s="24" t="s">
        <v>463</v>
      </c>
      <c r="B559" s="21" t="s">
        <v>13</v>
      </c>
      <c r="C559" s="17" t="s">
        <v>16</v>
      </c>
      <c r="D559" s="17" t="s">
        <v>3</v>
      </c>
      <c r="E559" s="18" t="s">
        <v>153</v>
      </c>
      <c r="F559" s="14"/>
      <c r="G559" s="18">
        <f>G560</f>
        <v>350</v>
      </c>
      <c r="Y559" s="18">
        <f>Y560</f>
        <v>350</v>
      </c>
    </row>
    <row r="560" spans="1:25" ht="63.75">
      <c r="A560" s="41" t="s">
        <v>381</v>
      </c>
      <c r="B560" s="21" t="s">
        <v>13</v>
      </c>
      <c r="C560" s="17" t="s">
        <v>16</v>
      </c>
      <c r="D560" s="17" t="s">
        <v>3</v>
      </c>
      <c r="E560" s="18" t="s">
        <v>154</v>
      </c>
      <c r="F560" s="14"/>
      <c r="G560" s="18">
        <f>G561</f>
        <v>350</v>
      </c>
      <c r="Y560" s="18">
        <f>Y561</f>
        <v>350</v>
      </c>
    </row>
    <row r="561" spans="1:25" ht="41.25" customHeight="1">
      <c r="A561" s="24" t="s">
        <v>93</v>
      </c>
      <c r="B561" s="21" t="s">
        <v>13</v>
      </c>
      <c r="C561" s="17" t="s">
        <v>16</v>
      </c>
      <c r="D561" s="17" t="s">
        <v>3</v>
      </c>
      <c r="E561" s="18" t="s">
        <v>154</v>
      </c>
      <c r="F561" s="14">
        <v>600</v>
      </c>
      <c r="G561" s="18">
        <f>G562</f>
        <v>350</v>
      </c>
      <c r="Y561" s="18">
        <f>Y562</f>
        <v>350</v>
      </c>
    </row>
    <row r="562" spans="1:25" ht="12.75">
      <c r="A562" s="24" t="s">
        <v>134</v>
      </c>
      <c r="B562" s="21" t="s">
        <v>13</v>
      </c>
      <c r="C562" s="17" t="s">
        <v>16</v>
      </c>
      <c r="D562" s="17" t="s">
        <v>3</v>
      </c>
      <c r="E562" s="18" t="s">
        <v>154</v>
      </c>
      <c r="F562" s="14">
        <v>620</v>
      </c>
      <c r="G562" s="18">
        <v>350</v>
      </c>
      <c r="Y562" s="18">
        <v>350</v>
      </c>
    </row>
    <row r="563" spans="1:25" ht="51.75" customHeight="1">
      <c r="A563" s="41" t="s">
        <v>389</v>
      </c>
      <c r="B563" s="21" t="s">
        <v>13</v>
      </c>
      <c r="C563" s="17" t="s">
        <v>16</v>
      </c>
      <c r="D563" s="17" t="s">
        <v>3</v>
      </c>
      <c r="E563" s="18" t="s">
        <v>155</v>
      </c>
      <c r="F563" s="14"/>
      <c r="G563" s="18">
        <f>G564</f>
        <v>85738</v>
      </c>
      <c r="Y563" s="18">
        <f>Y564</f>
        <v>87810</v>
      </c>
    </row>
    <row r="564" spans="1:25" ht="65.25" customHeight="1">
      <c r="A564" s="35" t="s">
        <v>381</v>
      </c>
      <c r="B564" s="21" t="s">
        <v>13</v>
      </c>
      <c r="C564" s="17" t="s">
        <v>16</v>
      </c>
      <c r="D564" s="17" t="s">
        <v>3</v>
      </c>
      <c r="E564" s="18" t="s">
        <v>156</v>
      </c>
      <c r="F564" s="14"/>
      <c r="G564" s="18">
        <f>G565</f>
        <v>85738</v>
      </c>
      <c r="Y564" s="18">
        <f>Y565</f>
        <v>87810</v>
      </c>
    </row>
    <row r="565" spans="1:25" ht="39.75" customHeight="1">
      <c r="A565" s="23" t="s">
        <v>93</v>
      </c>
      <c r="B565" s="21" t="s">
        <v>13</v>
      </c>
      <c r="C565" s="17" t="s">
        <v>16</v>
      </c>
      <c r="D565" s="17" t="s">
        <v>3</v>
      </c>
      <c r="E565" s="18" t="s">
        <v>156</v>
      </c>
      <c r="F565" s="14">
        <v>600</v>
      </c>
      <c r="G565" s="18">
        <f>G566</f>
        <v>85738</v>
      </c>
      <c r="Y565" s="18">
        <f>Y566</f>
        <v>87810</v>
      </c>
    </row>
    <row r="566" spans="1:25" ht="12.75">
      <c r="A566" s="24" t="s">
        <v>134</v>
      </c>
      <c r="B566" s="21" t="s">
        <v>13</v>
      </c>
      <c r="C566" s="17" t="s">
        <v>16</v>
      </c>
      <c r="D566" s="17" t="s">
        <v>3</v>
      </c>
      <c r="E566" s="18" t="s">
        <v>156</v>
      </c>
      <c r="F566" s="14">
        <v>620</v>
      </c>
      <c r="G566" s="18">
        <v>85738</v>
      </c>
      <c r="Y566" s="18">
        <v>87810</v>
      </c>
    </row>
    <row r="567" spans="1:25" ht="12.75">
      <c r="A567" s="16" t="s">
        <v>358</v>
      </c>
      <c r="B567" s="21" t="s">
        <v>13</v>
      </c>
      <c r="C567" s="17" t="s">
        <v>16</v>
      </c>
      <c r="D567" s="17" t="s">
        <v>12</v>
      </c>
      <c r="E567" s="18"/>
      <c r="F567" s="14"/>
      <c r="G567" s="18">
        <f>G568+G575</f>
        <v>111509</v>
      </c>
      <c r="Y567" s="18">
        <f>Y568+Y575</f>
        <v>111716</v>
      </c>
    </row>
    <row r="568" spans="1:25" ht="51">
      <c r="A568" s="41" t="s">
        <v>323</v>
      </c>
      <c r="B568" s="21" t="s">
        <v>13</v>
      </c>
      <c r="C568" s="17" t="s">
        <v>16</v>
      </c>
      <c r="D568" s="17" t="s">
        <v>12</v>
      </c>
      <c r="E568" s="18" t="s">
        <v>182</v>
      </c>
      <c r="F568" s="14"/>
      <c r="G568" s="18">
        <f>G569</f>
        <v>70974</v>
      </c>
      <c r="Y568" s="18">
        <f>Y569</f>
        <v>71067</v>
      </c>
    </row>
    <row r="569" spans="1:25" ht="28.5" customHeight="1">
      <c r="A569" s="24" t="s">
        <v>302</v>
      </c>
      <c r="B569" s="21" t="s">
        <v>13</v>
      </c>
      <c r="C569" s="17" t="s">
        <v>16</v>
      </c>
      <c r="D569" s="17" t="s">
        <v>12</v>
      </c>
      <c r="E569" s="18" t="s">
        <v>192</v>
      </c>
      <c r="F569" s="14"/>
      <c r="G569" s="18">
        <f>G570</f>
        <v>70974</v>
      </c>
      <c r="Y569" s="18">
        <f>Y570</f>
        <v>71067</v>
      </c>
    </row>
    <row r="570" spans="1:25" ht="63.75">
      <c r="A570" s="22" t="s">
        <v>381</v>
      </c>
      <c r="B570" s="21" t="s">
        <v>13</v>
      </c>
      <c r="C570" s="17" t="s">
        <v>16</v>
      </c>
      <c r="D570" s="17" t="s">
        <v>12</v>
      </c>
      <c r="E570" s="18" t="s">
        <v>193</v>
      </c>
      <c r="F570" s="14"/>
      <c r="G570" s="18">
        <f>G573+G571</f>
        <v>70974</v>
      </c>
      <c r="Y570" s="18">
        <f>Y573+Y571</f>
        <v>71067</v>
      </c>
    </row>
    <row r="571" spans="1:25" ht="38.25">
      <c r="A571" s="23" t="s">
        <v>347</v>
      </c>
      <c r="B571" s="21" t="s">
        <v>13</v>
      </c>
      <c r="C571" s="17" t="s">
        <v>16</v>
      </c>
      <c r="D571" s="17" t="s">
        <v>12</v>
      </c>
      <c r="E571" s="18" t="s">
        <v>193</v>
      </c>
      <c r="F571" s="14">
        <v>200</v>
      </c>
      <c r="G571" s="18">
        <f>G572</f>
        <v>5032</v>
      </c>
      <c r="Y571" s="18">
        <f>Y572</f>
        <v>5030</v>
      </c>
    </row>
    <row r="572" spans="1:25" ht="38.25">
      <c r="A572" s="23" t="s">
        <v>348</v>
      </c>
      <c r="B572" s="21" t="s">
        <v>13</v>
      </c>
      <c r="C572" s="17" t="s">
        <v>16</v>
      </c>
      <c r="D572" s="17" t="s">
        <v>12</v>
      </c>
      <c r="E572" s="18" t="s">
        <v>193</v>
      </c>
      <c r="F572" s="14">
        <v>240</v>
      </c>
      <c r="G572" s="18">
        <v>5032</v>
      </c>
      <c r="Y572" s="18">
        <v>5030</v>
      </c>
    </row>
    <row r="573" spans="1:25" ht="41.25" customHeight="1">
      <c r="A573" s="23" t="s">
        <v>93</v>
      </c>
      <c r="B573" s="21" t="s">
        <v>13</v>
      </c>
      <c r="C573" s="17" t="s">
        <v>16</v>
      </c>
      <c r="D573" s="17" t="s">
        <v>12</v>
      </c>
      <c r="E573" s="18" t="s">
        <v>193</v>
      </c>
      <c r="F573" s="14">
        <v>600</v>
      </c>
      <c r="G573" s="18">
        <f>G574</f>
        <v>65942</v>
      </c>
      <c r="Y573" s="18">
        <f>Y574</f>
        <v>66037</v>
      </c>
    </row>
    <row r="574" spans="1:25" ht="16.5" customHeight="1">
      <c r="A574" s="24" t="s">
        <v>134</v>
      </c>
      <c r="B574" s="21" t="s">
        <v>13</v>
      </c>
      <c r="C574" s="17" t="s">
        <v>16</v>
      </c>
      <c r="D574" s="17" t="s">
        <v>12</v>
      </c>
      <c r="E574" s="18" t="s">
        <v>193</v>
      </c>
      <c r="F574" s="14">
        <v>620</v>
      </c>
      <c r="G574" s="18">
        <v>65942</v>
      </c>
      <c r="Y574" s="18">
        <v>66037</v>
      </c>
    </row>
    <row r="575" spans="1:25" ht="38.25">
      <c r="A575" s="20" t="s">
        <v>390</v>
      </c>
      <c r="B575" s="21" t="s">
        <v>13</v>
      </c>
      <c r="C575" s="17" t="s">
        <v>16</v>
      </c>
      <c r="D575" s="17" t="s">
        <v>12</v>
      </c>
      <c r="E575" s="21" t="s">
        <v>130</v>
      </c>
      <c r="F575" s="14"/>
      <c r="G575" s="18">
        <f>G576</f>
        <v>40535</v>
      </c>
      <c r="Y575" s="18">
        <f>Y576</f>
        <v>40649</v>
      </c>
    </row>
    <row r="576" spans="1:25" ht="27" customHeight="1">
      <c r="A576" s="22" t="s">
        <v>147</v>
      </c>
      <c r="B576" s="21" t="s">
        <v>13</v>
      </c>
      <c r="C576" s="17" t="s">
        <v>16</v>
      </c>
      <c r="D576" s="17" t="s">
        <v>12</v>
      </c>
      <c r="E576" s="18" t="s">
        <v>142</v>
      </c>
      <c r="F576" s="14"/>
      <c r="G576" s="18">
        <f>G577</f>
        <v>40535</v>
      </c>
      <c r="Y576" s="18">
        <f>Y577</f>
        <v>40649</v>
      </c>
    </row>
    <row r="577" spans="1:25" ht="63.75">
      <c r="A577" s="22" t="s">
        <v>391</v>
      </c>
      <c r="B577" s="21" t="s">
        <v>13</v>
      </c>
      <c r="C577" s="17" t="s">
        <v>16</v>
      </c>
      <c r="D577" s="17" t="s">
        <v>12</v>
      </c>
      <c r="E577" s="18" t="s">
        <v>143</v>
      </c>
      <c r="F577" s="14"/>
      <c r="G577" s="18">
        <f>G580+G578</f>
        <v>40535</v>
      </c>
      <c r="Y577" s="18">
        <f>Y580+Y578</f>
        <v>40649</v>
      </c>
    </row>
    <row r="578" spans="1:25" ht="38.25">
      <c r="A578" s="23" t="s">
        <v>347</v>
      </c>
      <c r="B578" s="21" t="s">
        <v>13</v>
      </c>
      <c r="C578" s="17" t="s">
        <v>16</v>
      </c>
      <c r="D578" s="17" t="s">
        <v>12</v>
      </c>
      <c r="E578" s="18" t="s">
        <v>143</v>
      </c>
      <c r="F578" s="14">
        <v>200</v>
      </c>
      <c r="G578" s="18">
        <f>G579</f>
        <v>3000</v>
      </c>
      <c r="Y578" s="18">
        <f>Y579</f>
        <v>3000</v>
      </c>
    </row>
    <row r="579" spans="1:25" ht="38.25">
      <c r="A579" s="23" t="s">
        <v>348</v>
      </c>
      <c r="B579" s="21" t="s">
        <v>13</v>
      </c>
      <c r="C579" s="17" t="s">
        <v>16</v>
      </c>
      <c r="D579" s="17" t="s">
        <v>12</v>
      </c>
      <c r="E579" s="18" t="s">
        <v>143</v>
      </c>
      <c r="F579" s="14">
        <v>240</v>
      </c>
      <c r="G579" s="18">
        <v>3000</v>
      </c>
      <c r="Y579" s="18">
        <v>3000</v>
      </c>
    </row>
    <row r="580" spans="1:25" ht="40.5" customHeight="1">
      <c r="A580" s="23" t="s">
        <v>93</v>
      </c>
      <c r="B580" s="21" t="s">
        <v>13</v>
      </c>
      <c r="C580" s="17" t="s">
        <v>16</v>
      </c>
      <c r="D580" s="17" t="s">
        <v>12</v>
      </c>
      <c r="E580" s="18" t="s">
        <v>143</v>
      </c>
      <c r="F580" s="14">
        <v>600</v>
      </c>
      <c r="G580" s="18">
        <f>G581</f>
        <v>37535</v>
      </c>
      <c r="Y580" s="18">
        <f>Y581</f>
        <v>37649</v>
      </c>
    </row>
    <row r="581" spans="1:25" ht="12.75">
      <c r="A581" s="23" t="s">
        <v>134</v>
      </c>
      <c r="B581" s="21" t="s">
        <v>13</v>
      </c>
      <c r="C581" s="17" t="s">
        <v>16</v>
      </c>
      <c r="D581" s="17" t="s">
        <v>12</v>
      </c>
      <c r="E581" s="18" t="s">
        <v>143</v>
      </c>
      <c r="F581" s="14">
        <v>620</v>
      </c>
      <c r="G581" s="18">
        <v>37535</v>
      </c>
      <c r="Y581" s="18">
        <v>37649</v>
      </c>
    </row>
    <row r="582" spans="1:25" ht="12.75">
      <c r="A582" s="16" t="s">
        <v>359</v>
      </c>
      <c r="B582" s="21" t="s">
        <v>13</v>
      </c>
      <c r="C582" s="17" t="s">
        <v>16</v>
      </c>
      <c r="D582" s="17" t="s">
        <v>16</v>
      </c>
      <c r="E582" s="21"/>
      <c r="F582" s="21"/>
      <c r="G582" s="18">
        <f>G583+G589</f>
        <v>14228</v>
      </c>
      <c r="Y582" s="18">
        <f>Y583+Y589</f>
        <v>14265</v>
      </c>
    </row>
    <row r="583" spans="1:25" ht="38.25">
      <c r="A583" s="41" t="s">
        <v>392</v>
      </c>
      <c r="B583" s="21" t="s">
        <v>13</v>
      </c>
      <c r="C583" s="17" t="s">
        <v>16</v>
      </c>
      <c r="D583" s="17" t="s">
        <v>16</v>
      </c>
      <c r="E583" s="21" t="s">
        <v>202</v>
      </c>
      <c r="F583" s="21"/>
      <c r="G583" s="18">
        <f>G584</f>
        <v>5721</v>
      </c>
      <c r="Y583" s="18">
        <f>Y584</f>
        <v>5721</v>
      </c>
    </row>
    <row r="584" spans="1:25" ht="25.5">
      <c r="A584" s="41" t="s">
        <v>194</v>
      </c>
      <c r="B584" s="21" t="s">
        <v>13</v>
      </c>
      <c r="C584" s="17" t="s">
        <v>16</v>
      </c>
      <c r="D584" s="17" t="s">
        <v>16</v>
      </c>
      <c r="E584" s="21" t="s">
        <v>195</v>
      </c>
      <c r="F584" s="21"/>
      <c r="G584" s="18">
        <f>G585</f>
        <v>5721</v>
      </c>
      <c r="Y584" s="18">
        <f>Y585</f>
        <v>5721</v>
      </c>
    </row>
    <row r="585" spans="1:25" ht="63.75">
      <c r="A585" s="22" t="s">
        <v>381</v>
      </c>
      <c r="B585" s="21" t="s">
        <v>13</v>
      </c>
      <c r="C585" s="17" t="s">
        <v>16</v>
      </c>
      <c r="D585" s="17" t="s">
        <v>16</v>
      </c>
      <c r="E585" s="21" t="s">
        <v>196</v>
      </c>
      <c r="F585" s="21"/>
      <c r="G585" s="18">
        <f>G586</f>
        <v>5721</v>
      </c>
      <c r="Y585" s="18">
        <f>Y586</f>
        <v>5721</v>
      </c>
    </row>
    <row r="586" spans="1:25" ht="42.75" customHeight="1">
      <c r="A586" s="24" t="s">
        <v>93</v>
      </c>
      <c r="B586" s="21" t="s">
        <v>13</v>
      </c>
      <c r="C586" s="17" t="s">
        <v>16</v>
      </c>
      <c r="D586" s="17" t="s">
        <v>16</v>
      </c>
      <c r="E586" s="21" t="s">
        <v>196</v>
      </c>
      <c r="F586" s="21" t="s">
        <v>75</v>
      </c>
      <c r="G586" s="18">
        <f>G587+G588</f>
        <v>5721</v>
      </c>
      <c r="H586" s="18">
        <f aca="true" t="shared" si="52" ref="H586:Y586">H587+H588</f>
        <v>0</v>
      </c>
      <c r="I586" s="18">
        <f t="shared" si="52"/>
        <v>0</v>
      </c>
      <c r="J586" s="18">
        <f t="shared" si="52"/>
        <v>0</v>
      </c>
      <c r="K586" s="18">
        <f t="shared" si="52"/>
        <v>0</v>
      </c>
      <c r="L586" s="18">
        <f t="shared" si="52"/>
        <v>0</v>
      </c>
      <c r="M586" s="18">
        <f t="shared" si="52"/>
        <v>0</v>
      </c>
      <c r="N586" s="18">
        <f t="shared" si="52"/>
        <v>0</v>
      </c>
      <c r="O586" s="18">
        <f t="shared" si="52"/>
        <v>0</v>
      </c>
      <c r="P586" s="18">
        <f t="shared" si="52"/>
        <v>0</v>
      </c>
      <c r="Q586" s="18">
        <f t="shared" si="52"/>
        <v>0</v>
      </c>
      <c r="R586" s="18">
        <f t="shared" si="52"/>
        <v>0</v>
      </c>
      <c r="S586" s="18">
        <f t="shared" si="52"/>
        <v>0</v>
      </c>
      <c r="T586" s="18">
        <f t="shared" si="52"/>
        <v>0</v>
      </c>
      <c r="U586" s="18">
        <f t="shared" si="52"/>
        <v>0</v>
      </c>
      <c r="V586" s="18">
        <f t="shared" si="52"/>
        <v>0</v>
      </c>
      <c r="W586" s="18">
        <f t="shared" si="52"/>
        <v>0</v>
      </c>
      <c r="X586" s="18">
        <f t="shared" si="52"/>
        <v>0</v>
      </c>
      <c r="Y586" s="18">
        <f t="shared" si="52"/>
        <v>5721</v>
      </c>
    </row>
    <row r="587" spans="1:25" ht="12.75">
      <c r="A587" s="24" t="s">
        <v>134</v>
      </c>
      <c r="B587" s="21" t="s">
        <v>13</v>
      </c>
      <c r="C587" s="17" t="s">
        <v>16</v>
      </c>
      <c r="D587" s="17" t="s">
        <v>16</v>
      </c>
      <c r="E587" s="21" t="s">
        <v>196</v>
      </c>
      <c r="F587" s="21" t="s">
        <v>185</v>
      </c>
      <c r="G587" s="18">
        <f>5721-128</f>
        <v>5593</v>
      </c>
      <c r="Y587" s="18">
        <f>5721-128</f>
        <v>5593</v>
      </c>
    </row>
    <row r="588" spans="1:25" ht="51">
      <c r="A588" s="24" t="s">
        <v>353</v>
      </c>
      <c r="B588" s="21" t="s">
        <v>13</v>
      </c>
      <c r="C588" s="17" t="s">
        <v>16</v>
      </c>
      <c r="D588" s="17" t="s">
        <v>16</v>
      </c>
      <c r="E588" s="21" t="s">
        <v>196</v>
      </c>
      <c r="F588" s="21" t="s">
        <v>173</v>
      </c>
      <c r="G588" s="18">
        <v>128</v>
      </c>
      <c r="Y588" s="18">
        <v>128</v>
      </c>
    </row>
    <row r="589" spans="1:25" ht="51">
      <c r="A589" s="41" t="s">
        <v>323</v>
      </c>
      <c r="B589" s="21" t="s">
        <v>13</v>
      </c>
      <c r="C589" s="17" t="s">
        <v>16</v>
      </c>
      <c r="D589" s="17" t="s">
        <v>16</v>
      </c>
      <c r="E589" s="21" t="s">
        <v>182</v>
      </c>
      <c r="F589" s="21"/>
      <c r="G589" s="18">
        <f>G598+G590+G594</f>
        <v>8507</v>
      </c>
      <c r="Y589" s="18">
        <f>Y598+Y590+Y594</f>
        <v>8544</v>
      </c>
    </row>
    <row r="590" spans="1:25" ht="25.5">
      <c r="A590" s="20" t="s">
        <v>203</v>
      </c>
      <c r="B590" s="21" t="s">
        <v>13</v>
      </c>
      <c r="C590" s="17" t="s">
        <v>16</v>
      </c>
      <c r="D590" s="17" t="s">
        <v>16</v>
      </c>
      <c r="E590" s="21" t="s">
        <v>201</v>
      </c>
      <c r="F590" s="21"/>
      <c r="G590" s="18">
        <f>G591</f>
        <v>8251</v>
      </c>
      <c r="Y590" s="18">
        <f>Y591</f>
        <v>8288</v>
      </c>
    </row>
    <row r="591" spans="1:25" ht="63.75">
      <c r="A591" s="22" t="s">
        <v>391</v>
      </c>
      <c r="B591" s="21" t="s">
        <v>13</v>
      </c>
      <c r="C591" s="17" t="s">
        <v>16</v>
      </c>
      <c r="D591" s="17" t="s">
        <v>16</v>
      </c>
      <c r="E591" s="21" t="s">
        <v>204</v>
      </c>
      <c r="F591" s="21"/>
      <c r="G591" s="18">
        <f>G592</f>
        <v>8251</v>
      </c>
      <c r="Y591" s="18">
        <f>Y592</f>
        <v>8288</v>
      </c>
    </row>
    <row r="592" spans="1:25" ht="39" customHeight="1">
      <c r="A592" s="24" t="s">
        <v>93</v>
      </c>
      <c r="B592" s="21"/>
      <c r="C592" s="17"/>
      <c r="D592" s="17"/>
      <c r="E592" s="21" t="s">
        <v>204</v>
      </c>
      <c r="F592" s="21" t="s">
        <v>75</v>
      </c>
      <c r="G592" s="18">
        <f>G593</f>
        <v>8251</v>
      </c>
      <c r="Y592" s="18">
        <f>Y593</f>
        <v>8288</v>
      </c>
    </row>
    <row r="593" spans="1:25" ht="12.75">
      <c r="A593" s="24" t="s">
        <v>134</v>
      </c>
      <c r="B593" s="21" t="s">
        <v>13</v>
      </c>
      <c r="C593" s="17" t="s">
        <v>16</v>
      </c>
      <c r="D593" s="17" t="s">
        <v>16</v>
      </c>
      <c r="E593" s="21" t="s">
        <v>204</v>
      </c>
      <c r="F593" s="21" t="s">
        <v>185</v>
      </c>
      <c r="G593" s="18">
        <v>8251</v>
      </c>
      <c r="Y593" s="18">
        <v>8288</v>
      </c>
    </row>
    <row r="594" spans="1:25" ht="12.75" hidden="1">
      <c r="A594" s="20"/>
      <c r="B594" s="21"/>
      <c r="C594" s="17"/>
      <c r="D594" s="17"/>
      <c r="E594" s="21"/>
      <c r="F594" s="21"/>
      <c r="G594" s="18"/>
      <c r="Y594" s="18"/>
    </row>
    <row r="595" spans="1:25" ht="99.75" customHeight="1" hidden="1">
      <c r="A595" s="22"/>
      <c r="B595" s="21"/>
      <c r="C595" s="17"/>
      <c r="D595" s="17"/>
      <c r="E595" s="21"/>
      <c r="F595" s="21"/>
      <c r="G595" s="18"/>
      <c r="Y595" s="18"/>
    </row>
    <row r="596" spans="1:25" ht="45" customHeight="1" hidden="1">
      <c r="A596" s="24"/>
      <c r="B596" s="21"/>
      <c r="C596" s="17"/>
      <c r="D596" s="17"/>
      <c r="E596" s="21"/>
      <c r="F596" s="21"/>
      <c r="G596" s="18"/>
      <c r="Y596" s="18"/>
    </row>
    <row r="597" spans="1:25" ht="12.75" hidden="1">
      <c r="A597" s="24"/>
      <c r="B597" s="21"/>
      <c r="C597" s="17"/>
      <c r="D597" s="17"/>
      <c r="E597" s="21"/>
      <c r="F597" s="21"/>
      <c r="G597" s="18"/>
      <c r="Y597" s="18"/>
    </row>
    <row r="598" spans="1:25" ht="25.5">
      <c r="A598" s="41" t="s">
        <v>194</v>
      </c>
      <c r="B598" s="21" t="s">
        <v>13</v>
      </c>
      <c r="C598" s="17" t="s">
        <v>16</v>
      </c>
      <c r="D598" s="17" t="s">
        <v>16</v>
      </c>
      <c r="E598" s="21" t="s">
        <v>197</v>
      </c>
      <c r="F598" s="21"/>
      <c r="G598" s="18">
        <f>G599</f>
        <v>256</v>
      </c>
      <c r="Y598" s="18">
        <f>Y599</f>
        <v>256</v>
      </c>
    </row>
    <row r="599" spans="1:25" ht="63.75">
      <c r="A599" s="22" t="s">
        <v>391</v>
      </c>
      <c r="B599" s="21" t="s">
        <v>13</v>
      </c>
      <c r="C599" s="17" t="s">
        <v>16</v>
      </c>
      <c r="D599" s="17" t="s">
        <v>16</v>
      </c>
      <c r="E599" s="21" t="s">
        <v>198</v>
      </c>
      <c r="F599" s="21"/>
      <c r="G599" s="18">
        <f>G600</f>
        <v>256</v>
      </c>
      <c r="Y599" s="18">
        <f>Y600</f>
        <v>256</v>
      </c>
    </row>
    <row r="600" spans="1:25" ht="39.75" customHeight="1">
      <c r="A600" s="24" t="s">
        <v>93</v>
      </c>
      <c r="B600" s="21" t="s">
        <v>13</v>
      </c>
      <c r="C600" s="17" t="s">
        <v>16</v>
      </c>
      <c r="D600" s="17" t="s">
        <v>16</v>
      </c>
      <c r="E600" s="21" t="s">
        <v>198</v>
      </c>
      <c r="F600" s="21" t="s">
        <v>75</v>
      </c>
      <c r="G600" s="18">
        <f>G601</f>
        <v>256</v>
      </c>
      <c r="Y600" s="18">
        <f>Y601</f>
        <v>256</v>
      </c>
    </row>
    <row r="601" spans="1:25" ht="12.75">
      <c r="A601" s="24" t="s">
        <v>134</v>
      </c>
      <c r="B601" s="21" t="s">
        <v>13</v>
      </c>
      <c r="C601" s="17" t="s">
        <v>16</v>
      </c>
      <c r="D601" s="17" t="s">
        <v>16</v>
      </c>
      <c r="E601" s="21" t="s">
        <v>198</v>
      </c>
      <c r="F601" s="21" t="s">
        <v>185</v>
      </c>
      <c r="G601" s="18">
        <v>256</v>
      </c>
      <c r="Y601" s="18">
        <v>256</v>
      </c>
    </row>
    <row r="602" spans="1:25" ht="63.75" hidden="1">
      <c r="A602" s="41" t="s">
        <v>78</v>
      </c>
      <c r="B602" s="21" t="s">
        <v>13</v>
      </c>
      <c r="C602" s="17" t="s">
        <v>16</v>
      </c>
      <c r="D602" s="17" t="s">
        <v>16</v>
      </c>
      <c r="E602" s="21" t="s">
        <v>77</v>
      </c>
      <c r="F602" s="21"/>
      <c r="G602" s="18">
        <f>G603</f>
        <v>946</v>
      </c>
      <c r="Y602" s="18">
        <f>Y603</f>
        <v>946</v>
      </c>
    </row>
    <row r="603" spans="1:25" ht="51" hidden="1">
      <c r="A603" s="23" t="s">
        <v>93</v>
      </c>
      <c r="B603" s="21" t="s">
        <v>13</v>
      </c>
      <c r="C603" s="17" t="s">
        <v>16</v>
      </c>
      <c r="D603" s="17" t="s">
        <v>16</v>
      </c>
      <c r="E603" s="21" t="s">
        <v>77</v>
      </c>
      <c r="F603" s="14">
        <v>600</v>
      </c>
      <c r="G603" s="18">
        <v>946</v>
      </c>
      <c r="Y603" s="18">
        <v>946</v>
      </c>
    </row>
    <row r="604" spans="1:25" ht="89.25" hidden="1">
      <c r="A604" s="22" t="s">
        <v>74</v>
      </c>
      <c r="B604" s="21" t="s">
        <v>13</v>
      </c>
      <c r="C604" s="17" t="s">
        <v>16</v>
      </c>
      <c r="D604" s="17" t="s">
        <v>16</v>
      </c>
      <c r="E604" s="18" t="s">
        <v>73</v>
      </c>
      <c r="F604" s="14"/>
      <c r="G604" s="18">
        <f>G605</f>
        <v>12327</v>
      </c>
      <c r="Y604" s="18">
        <f>Y605</f>
        <v>12327</v>
      </c>
    </row>
    <row r="605" spans="1:25" ht="51" hidden="1">
      <c r="A605" s="23" t="s">
        <v>93</v>
      </c>
      <c r="B605" s="21" t="s">
        <v>13</v>
      </c>
      <c r="C605" s="17" t="s">
        <v>16</v>
      </c>
      <c r="D605" s="17" t="s">
        <v>16</v>
      </c>
      <c r="E605" s="18" t="s">
        <v>73</v>
      </c>
      <c r="F605" s="14">
        <v>600</v>
      </c>
      <c r="G605" s="18">
        <f>7883+4444</f>
        <v>12327</v>
      </c>
      <c r="Y605" s="18">
        <f>7883+4444</f>
        <v>12327</v>
      </c>
    </row>
    <row r="606" spans="1:25" ht="25.5">
      <c r="A606" s="33" t="s">
        <v>19</v>
      </c>
      <c r="B606" s="21" t="s">
        <v>13</v>
      </c>
      <c r="C606" s="17" t="s">
        <v>16</v>
      </c>
      <c r="D606" s="17" t="s">
        <v>20</v>
      </c>
      <c r="E606" s="21"/>
      <c r="F606" s="21"/>
      <c r="G606" s="18">
        <f>G607+G625</f>
        <v>12498</v>
      </c>
      <c r="Y606" s="18">
        <f>Y607+Y625</f>
        <v>12498</v>
      </c>
    </row>
    <row r="607" spans="1:25" ht="38.25">
      <c r="A607" s="41" t="s">
        <v>322</v>
      </c>
      <c r="B607" s="21" t="s">
        <v>13</v>
      </c>
      <c r="C607" s="17" t="s">
        <v>16</v>
      </c>
      <c r="D607" s="17" t="s">
        <v>20</v>
      </c>
      <c r="E607" s="21" t="s">
        <v>202</v>
      </c>
      <c r="F607" s="21"/>
      <c r="G607" s="18">
        <f>G608+G614+G617</f>
        <v>12498</v>
      </c>
      <c r="Y607" s="18">
        <f>Y608+Y614+Y617</f>
        <v>12498</v>
      </c>
    </row>
    <row r="608" spans="1:25" ht="80.25" customHeight="1">
      <c r="A608" s="22" t="s">
        <v>240</v>
      </c>
      <c r="B608" s="21" t="s">
        <v>13</v>
      </c>
      <c r="C608" s="17" t="s">
        <v>16</v>
      </c>
      <c r="D608" s="17" t="s">
        <v>20</v>
      </c>
      <c r="E608" s="21" t="s">
        <v>238</v>
      </c>
      <c r="F608" s="14"/>
      <c r="G608" s="18">
        <f>G609</f>
        <v>2188</v>
      </c>
      <c r="Y608" s="18">
        <f>Y609</f>
        <v>2188</v>
      </c>
    </row>
    <row r="609" spans="1:25" ht="76.5">
      <c r="A609" s="22" t="s">
        <v>393</v>
      </c>
      <c r="B609" s="21" t="s">
        <v>13</v>
      </c>
      <c r="C609" s="17" t="s">
        <v>16</v>
      </c>
      <c r="D609" s="17" t="s">
        <v>20</v>
      </c>
      <c r="E609" s="21" t="s">
        <v>239</v>
      </c>
      <c r="F609" s="14"/>
      <c r="G609" s="18">
        <f>G610+G612</f>
        <v>2188</v>
      </c>
      <c r="Y609" s="18">
        <f>Y610+Y612</f>
        <v>2188</v>
      </c>
    </row>
    <row r="610" spans="1:25" ht="89.25">
      <c r="A610" s="23" t="s">
        <v>94</v>
      </c>
      <c r="B610" s="21" t="s">
        <v>13</v>
      </c>
      <c r="C610" s="17" t="s">
        <v>16</v>
      </c>
      <c r="D610" s="17" t="s">
        <v>20</v>
      </c>
      <c r="E610" s="21" t="s">
        <v>239</v>
      </c>
      <c r="F610" s="14">
        <v>100</v>
      </c>
      <c r="G610" s="18">
        <f>G611</f>
        <v>2104</v>
      </c>
      <c r="Y610" s="18">
        <f>Y611</f>
        <v>2104</v>
      </c>
    </row>
    <row r="611" spans="1:25" ht="25.5">
      <c r="A611" s="23" t="s">
        <v>120</v>
      </c>
      <c r="B611" s="21" t="s">
        <v>13</v>
      </c>
      <c r="C611" s="17" t="s">
        <v>16</v>
      </c>
      <c r="D611" s="17" t="s">
        <v>20</v>
      </c>
      <c r="E611" s="21" t="s">
        <v>239</v>
      </c>
      <c r="F611" s="14">
        <v>110</v>
      </c>
      <c r="G611" s="18">
        <v>2104</v>
      </c>
      <c r="Y611" s="18">
        <v>2104</v>
      </c>
    </row>
    <row r="612" spans="1:25" ht="38.25">
      <c r="A612" s="23" t="s">
        <v>347</v>
      </c>
      <c r="B612" s="21" t="s">
        <v>13</v>
      </c>
      <c r="C612" s="17" t="s">
        <v>16</v>
      </c>
      <c r="D612" s="17" t="s">
        <v>20</v>
      </c>
      <c r="E612" s="21" t="s">
        <v>239</v>
      </c>
      <c r="F612" s="14">
        <v>200</v>
      </c>
      <c r="G612" s="18">
        <f>G613</f>
        <v>84</v>
      </c>
      <c r="Y612" s="18">
        <f>Y613</f>
        <v>84</v>
      </c>
    </row>
    <row r="613" spans="1:25" ht="38.25">
      <c r="A613" s="23" t="s">
        <v>348</v>
      </c>
      <c r="B613" s="21" t="s">
        <v>13</v>
      </c>
      <c r="C613" s="17" t="s">
        <v>16</v>
      </c>
      <c r="D613" s="17" t="s">
        <v>20</v>
      </c>
      <c r="E613" s="21" t="s">
        <v>239</v>
      </c>
      <c r="F613" s="14">
        <v>240</v>
      </c>
      <c r="G613" s="18">
        <v>84</v>
      </c>
      <c r="Y613" s="18">
        <v>84</v>
      </c>
    </row>
    <row r="614" spans="1:25" ht="12.75" hidden="1">
      <c r="A614" s="35"/>
      <c r="B614" s="21"/>
      <c r="C614" s="17"/>
      <c r="D614" s="17"/>
      <c r="E614" s="21"/>
      <c r="F614" s="14"/>
      <c r="G614" s="18"/>
      <c r="Y614" s="18"/>
    </row>
    <row r="615" spans="1:25" ht="12.75" hidden="1">
      <c r="A615" s="23"/>
      <c r="B615" s="21"/>
      <c r="C615" s="17"/>
      <c r="D615" s="17"/>
      <c r="E615" s="21"/>
      <c r="F615" s="14"/>
      <c r="G615" s="18"/>
      <c r="Y615" s="18"/>
    </row>
    <row r="616" spans="1:25" ht="12.75" hidden="1">
      <c r="A616" s="23"/>
      <c r="B616" s="21"/>
      <c r="C616" s="17"/>
      <c r="D616" s="17"/>
      <c r="E616" s="21"/>
      <c r="F616" s="14"/>
      <c r="G616" s="18"/>
      <c r="Y616" s="18"/>
    </row>
    <row r="617" spans="1:25" ht="90" customHeight="1">
      <c r="A617" s="41" t="s">
        <v>394</v>
      </c>
      <c r="B617" s="21" t="s">
        <v>13</v>
      </c>
      <c r="C617" s="17" t="s">
        <v>16</v>
      </c>
      <c r="D617" s="17" t="s">
        <v>20</v>
      </c>
      <c r="E617" s="21" t="s">
        <v>199</v>
      </c>
      <c r="F617" s="21"/>
      <c r="G617" s="18">
        <f>G618</f>
        <v>10310</v>
      </c>
      <c r="Y617" s="18">
        <f>Y618</f>
        <v>10310</v>
      </c>
    </row>
    <row r="618" spans="1:25" ht="69.75" customHeight="1">
      <c r="A618" s="35" t="s">
        <v>381</v>
      </c>
      <c r="B618" s="21" t="s">
        <v>13</v>
      </c>
      <c r="C618" s="17" t="s">
        <v>16</v>
      </c>
      <c r="D618" s="17" t="s">
        <v>20</v>
      </c>
      <c r="E618" s="21" t="s">
        <v>200</v>
      </c>
      <c r="F618" s="21"/>
      <c r="G618" s="18">
        <f>G619+G621+G623</f>
        <v>10310</v>
      </c>
      <c r="Y618" s="18">
        <f>Y619+Y621+Y623</f>
        <v>10310</v>
      </c>
    </row>
    <row r="619" spans="1:25" ht="94.5" customHeight="1">
      <c r="A619" s="23" t="s">
        <v>94</v>
      </c>
      <c r="B619" s="21" t="s">
        <v>13</v>
      </c>
      <c r="C619" s="17" t="s">
        <v>16</v>
      </c>
      <c r="D619" s="17" t="s">
        <v>20</v>
      </c>
      <c r="E619" s="21" t="s">
        <v>200</v>
      </c>
      <c r="F619" s="14">
        <v>100</v>
      </c>
      <c r="G619" s="18">
        <f>G620</f>
        <v>8530</v>
      </c>
      <c r="Y619" s="18">
        <f>Y620</f>
        <v>8530</v>
      </c>
    </row>
    <row r="620" spans="1:25" ht="30" customHeight="1">
      <c r="A620" s="23" t="s">
        <v>120</v>
      </c>
      <c r="B620" s="21" t="s">
        <v>13</v>
      </c>
      <c r="C620" s="17" t="s">
        <v>16</v>
      </c>
      <c r="D620" s="17" t="s">
        <v>20</v>
      </c>
      <c r="E620" s="21" t="s">
        <v>200</v>
      </c>
      <c r="F620" s="14">
        <v>110</v>
      </c>
      <c r="G620" s="18">
        <v>8530</v>
      </c>
      <c r="Y620" s="18">
        <v>8530</v>
      </c>
    </row>
    <row r="621" spans="1:25" ht="42.75" customHeight="1">
      <c r="A621" s="23" t="s">
        <v>347</v>
      </c>
      <c r="B621" s="21" t="s">
        <v>13</v>
      </c>
      <c r="C621" s="17" t="s">
        <v>16</v>
      </c>
      <c r="D621" s="17" t="s">
        <v>20</v>
      </c>
      <c r="E621" s="21" t="s">
        <v>200</v>
      </c>
      <c r="F621" s="14">
        <v>200</v>
      </c>
      <c r="G621" s="18">
        <f>G622</f>
        <v>1773</v>
      </c>
      <c r="Y621" s="18">
        <f>Y622</f>
        <v>1773</v>
      </c>
    </row>
    <row r="622" spans="1:25" ht="38.25">
      <c r="A622" s="23" t="s">
        <v>348</v>
      </c>
      <c r="B622" s="21" t="s">
        <v>13</v>
      </c>
      <c r="C622" s="17" t="s">
        <v>16</v>
      </c>
      <c r="D622" s="17" t="s">
        <v>20</v>
      </c>
      <c r="E622" s="21" t="s">
        <v>200</v>
      </c>
      <c r="F622" s="14">
        <v>240</v>
      </c>
      <c r="G622" s="18">
        <v>1773</v>
      </c>
      <c r="Y622" s="18">
        <v>1773</v>
      </c>
    </row>
    <row r="623" spans="1:25" ht="12.75">
      <c r="A623" s="23" t="s">
        <v>68</v>
      </c>
      <c r="B623" s="21" t="s">
        <v>13</v>
      </c>
      <c r="C623" s="17" t="s">
        <v>16</v>
      </c>
      <c r="D623" s="17" t="s">
        <v>20</v>
      </c>
      <c r="E623" s="21" t="s">
        <v>200</v>
      </c>
      <c r="F623" s="14">
        <v>800</v>
      </c>
      <c r="G623" s="18">
        <f>G624</f>
        <v>7</v>
      </c>
      <c r="Y623" s="18">
        <f>Y624</f>
        <v>7</v>
      </c>
    </row>
    <row r="624" spans="1:25" ht="25.5">
      <c r="A624" s="23" t="s">
        <v>116</v>
      </c>
      <c r="B624" s="21" t="s">
        <v>13</v>
      </c>
      <c r="C624" s="17" t="s">
        <v>16</v>
      </c>
      <c r="D624" s="17" t="s">
        <v>20</v>
      </c>
      <c r="E624" s="21" t="s">
        <v>200</v>
      </c>
      <c r="F624" s="14">
        <v>850</v>
      </c>
      <c r="G624" s="18">
        <v>7</v>
      </c>
      <c r="Y624" s="18">
        <v>7</v>
      </c>
    </row>
    <row r="625" spans="1:25" ht="12.75" hidden="1">
      <c r="A625" s="41"/>
      <c r="B625" s="21"/>
      <c r="C625" s="17"/>
      <c r="D625" s="17"/>
      <c r="E625" s="21"/>
      <c r="F625" s="14"/>
      <c r="G625" s="18"/>
      <c r="Y625" s="18"/>
    </row>
    <row r="626" spans="1:25" ht="12.75" hidden="1">
      <c r="A626" s="41"/>
      <c r="B626" s="21"/>
      <c r="C626" s="17"/>
      <c r="D626" s="17"/>
      <c r="E626" s="21"/>
      <c r="F626" s="14"/>
      <c r="G626" s="18"/>
      <c r="Y626" s="18"/>
    </row>
    <row r="627" spans="1:25" ht="12.75" hidden="1">
      <c r="A627" s="35"/>
      <c r="B627" s="21"/>
      <c r="C627" s="17"/>
      <c r="D627" s="17"/>
      <c r="E627" s="21"/>
      <c r="F627" s="14"/>
      <c r="G627" s="18"/>
      <c r="Y627" s="18"/>
    </row>
    <row r="628" spans="1:25" ht="12.75" hidden="1">
      <c r="A628" s="23"/>
      <c r="B628" s="21"/>
      <c r="C628" s="17"/>
      <c r="D628" s="17"/>
      <c r="E628" s="21"/>
      <c r="F628" s="14"/>
      <c r="G628" s="18"/>
      <c r="Y628" s="18"/>
    </row>
    <row r="629" spans="1:25" ht="12.75" hidden="1">
      <c r="A629" s="24"/>
      <c r="B629" s="21"/>
      <c r="C629" s="17"/>
      <c r="D629" s="17"/>
      <c r="E629" s="21"/>
      <c r="F629" s="14"/>
      <c r="G629" s="18"/>
      <c r="Y629" s="18"/>
    </row>
    <row r="630" spans="1:25" ht="12.75">
      <c r="A630" s="33" t="s">
        <v>100</v>
      </c>
      <c r="B630" s="21" t="s">
        <v>13</v>
      </c>
      <c r="C630" s="17" t="s">
        <v>21</v>
      </c>
      <c r="D630" s="17" t="s">
        <v>17</v>
      </c>
      <c r="E630" s="21"/>
      <c r="F630" s="21"/>
      <c r="G630" s="18">
        <f>G631+G668</f>
        <v>103687</v>
      </c>
      <c r="Y630" s="18">
        <f>Y631+Y668</f>
        <v>103990</v>
      </c>
    </row>
    <row r="631" spans="1:25" ht="12.75">
      <c r="A631" s="33" t="s">
        <v>22</v>
      </c>
      <c r="B631" s="21" t="s">
        <v>13</v>
      </c>
      <c r="C631" s="17" t="s">
        <v>21</v>
      </c>
      <c r="D631" s="17" t="s">
        <v>0</v>
      </c>
      <c r="E631" s="21"/>
      <c r="F631" s="21"/>
      <c r="G631" s="18">
        <f>G632</f>
        <v>103331</v>
      </c>
      <c r="Y631" s="18">
        <f>Y632</f>
        <v>103634</v>
      </c>
    </row>
    <row r="632" spans="1:25" ht="38.25">
      <c r="A632" s="20" t="s">
        <v>390</v>
      </c>
      <c r="B632" s="21" t="s">
        <v>13</v>
      </c>
      <c r="C632" s="17" t="s">
        <v>21</v>
      </c>
      <c r="D632" s="17" t="s">
        <v>0</v>
      </c>
      <c r="E632" s="21" t="s">
        <v>130</v>
      </c>
      <c r="F632" s="21"/>
      <c r="G632" s="18">
        <f>G655+G633+G639+G643+G647</f>
        <v>103331</v>
      </c>
      <c r="Y632" s="18">
        <f>Y655+Y633+Y639+Y643+Y647</f>
        <v>103634</v>
      </c>
    </row>
    <row r="633" spans="1:25" ht="63.75">
      <c r="A633" s="22" t="s">
        <v>131</v>
      </c>
      <c r="B633" s="21" t="s">
        <v>13</v>
      </c>
      <c r="C633" s="17" t="s">
        <v>21</v>
      </c>
      <c r="D633" s="17" t="s">
        <v>0</v>
      </c>
      <c r="E633" s="88" t="s">
        <v>132</v>
      </c>
      <c r="F633" s="14"/>
      <c r="G633" s="18">
        <f>G634</f>
        <v>31398</v>
      </c>
      <c r="Y633" s="18">
        <f>Y634</f>
        <v>31488</v>
      </c>
    </row>
    <row r="634" spans="1:25" ht="25.5">
      <c r="A634" s="41" t="s">
        <v>395</v>
      </c>
      <c r="B634" s="21" t="s">
        <v>13</v>
      </c>
      <c r="C634" s="17" t="s">
        <v>21</v>
      </c>
      <c r="D634" s="17" t="s">
        <v>0</v>
      </c>
      <c r="E634" s="21" t="s">
        <v>133</v>
      </c>
      <c r="F634" s="14"/>
      <c r="G634" s="18">
        <f>G637+G635</f>
        <v>31398</v>
      </c>
      <c r="Y634" s="18">
        <f>Y637+Y635</f>
        <v>31488</v>
      </c>
    </row>
    <row r="635" spans="1:25" ht="38.25">
      <c r="A635" s="23" t="s">
        <v>347</v>
      </c>
      <c r="B635" s="21" t="s">
        <v>13</v>
      </c>
      <c r="C635" s="17" t="s">
        <v>21</v>
      </c>
      <c r="D635" s="17" t="s">
        <v>0</v>
      </c>
      <c r="E635" s="21" t="s">
        <v>133</v>
      </c>
      <c r="F635" s="14">
        <v>200</v>
      </c>
      <c r="G635" s="18">
        <f>G636</f>
        <v>2335</v>
      </c>
      <c r="Y635" s="18">
        <f>Y636</f>
        <v>2351</v>
      </c>
    </row>
    <row r="636" spans="1:25" ht="38.25">
      <c r="A636" s="23" t="s">
        <v>348</v>
      </c>
      <c r="B636" s="21" t="s">
        <v>13</v>
      </c>
      <c r="C636" s="17" t="s">
        <v>21</v>
      </c>
      <c r="D636" s="17" t="s">
        <v>0</v>
      </c>
      <c r="E636" s="21" t="s">
        <v>133</v>
      </c>
      <c r="F636" s="14">
        <v>240</v>
      </c>
      <c r="G636" s="18">
        <v>2335</v>
      </c>
      <c r="Y636" s="18">
        <v>2351</v>
      </c>
    </row>
    <row r="637" spans="1:25" ht="42" customHeight="1">
      <c r="A637" s="23" t="s">
        <v>93</v>
      </c>
      <c r="B637" s="21" t="s">
        <v>13</v>
      </c>
      <c r="C637" s="17" t="s">
        <v>21</v>
      </c>
      <c r="D637" s="17" t="s">
        <v>0</v>
      </c>
      <c r="E637" s="21" t="s">
        <v>133</v>
      </c>
      <c r="F637" s="14">
        <v>600</v>
      </c>
      <c r="G637" s="18">
        <f>G638</f>
        <v>29063</v>
      </c>
      <c r="Y637" s="18">
        <f>Y638</f>
        <v>29137</v>
      </c>
    </row>
    <row r="638" spans="1:25" ht="12.75">
      <c r="A638" s="23" t="s">
        <v>134</v>
      </c>
      <c r="B638" s="21" t="s">
        <v>13</v>
      </c>
      <c r="C638" s="17" t="s">
        <v>21</v>
      </c>
      <c r="D638" s="17" t="s">
        <v>0</v>
      </c>
      <c r="E638" s="21" t="s">
        <v>133</v>
      </c>
      <c r="F638" s="14">
        <v>620</v>
      </c>
      <c r="G638" s="18">
        <f>31398-2335</f>
        <v>29063</v>
      </c>
      <c r="Y638" s="18">
        <f>31488-2351</f>
        <v>29137</v>
      </c>
    </row>
    <row r="639" spans="1:25" ht="51">
      <c r="A639" s="22" t="s">
        <v>137</v>
      </c>
      <c r="B639" s="21" t="s">
        <v>13</v>
      </c>
      <c r="C639" s="17" t="s">
        <v>21</v>
      </c>
      <c r="D639" s="17" t="s">
        <v>0</v>
      </c>
      <c r="E639" s="21" t="s">
        <v>136</v>
      </c>
      <c r="F639" s="14"/>
      <c r="G639" s="18">
        <f>G640</f>
        <v>18094</v>
      </c>
      <c r="Y639" s="18">
        <f>Y640</f>
        <v>18172</v>
      </c>
    </row>
    <row r="640" spans="1:25" ht="25.5">
      <c r="A640" s="41" t="s">
        <v>396</v>
      </c>
      <c r="B640" s="21" t="s">
        <v>13</v>
      </c>
      <c r="C640" s="17" t="s">
        <v>21</v>
      </c>
      <c r="D640" s="17" t="s">
        <v>0</v>
      </c>
      <c r="E640" s="21" t="s">
        <v>135</v>
      </c>
      <c r="F640" s="14"/>
      <c r="G640" s="18">
        <f>G641</f>
        <v>18094</v>
      </c>
      <c r="Y640" s="18">
        <f>Y641</f>
        <v>18172</v>
      </c>
    </row>
    <row r="641" spans="1:25" ht="41.25" customHeight="1">
      <c r="A641" s="23" t="s">
        <v>93</v>
      </c>
      <c r="B641" s="21" t="s">
        <v>13</v>
      </c>
      <c r="C641" s="17" t="s">
        <v>21</v>
      </c>
      <c r="D641" s="17" t="s">
        <v>0</v>
      </c>
      <c r="E641" s="21" t="s">
        <v>135</v>
      </c>
      <c r="F641" s="14">
        <v>600</v>
      </c>
      <c r="G641" s="18">
        <f>G642</f>
        <v>18094</v>
      </c>
      <c r="Y641" s="18">
        <f>Y642</f>
        <v>18172</v>
      </c>
    </row>
    <row r="642" spans="1:25" ht="12.75">
      <c r="A642" s="23" t="s">
        <v>134</v>
      </c>
      <c r="B642" s="21" t="s">
        <v>13</v>
      </c>
      <c r="C642" s="17" t="s">
        <v>21</v>
      </c>
      <c r="D642" s="17" t="s">
        <v>0</v>
      </c>
      <c r="E642" s="21" t="s">
        <v>135</v>
      </c>
      <c r="F642" s="14">
        <v>620</v>
      </c>
      <c r="G642" s="18">
        <v>18094</v>
      </c>
      <c r="Y642" s="18">
        <v>18172</v>
      </c>
    </row>
    <row r="643" spans="1:25" ht="68.25" customHeight="1">
      <c r="A643" s="22" t="s">
        <v>138</v>
      </c>
      <c r="B643" s="21" t="s">
        <v>13</v>
      </c>
      <c r="C643" s="17" t="s">
        <v>21</v>
      </c>
      <c r="D643" s="17" t="s">
        <v>0</v>
      </c>
      <c r="E643" s="21" t="s">
        <v>139</v>
      </c>
      <c r="F643" s="14"/>
      <c r="G643" s="18">
        <f>G644</f>
        <v>47292</v>
      </c>
      <c r="Y643" s="18">
        <f>Y644</f>
        <v>47425</v>
      </c>
    </row>
    <row r="644" spans="1:25" ht="25.5">
      <c r="A644" s="41" t="s">
        <v>397</v>
      </c>
      <c r="B644" s="21" t="s">
        <v>13</v>
      </c>
      <c r="C644" s="17" t="s">
        <v>21</v>
      </c>
      <c r="D644" s="17" t="s">
        <v>0</v>
      </c>
      <c r="E644" s="21" t="s">
        <v>146</v>
      </c>
      <c r="F644" s="14"/>
      <c r="G644" s="18">
        <f>G645</f>
        <v>47292</v>
      </c>
      <c r="Y644" s="18">
        <f>Y645</f>
        <v>47425</v>
      </c>
    </row>
    <row r="645" spans="1:25" ht="42" customHeight="1">
      <c r="A645" s="23" t="s">
        <v>93</v>
      </c>
      <c r="B645" s="21" t="s">
        <v>13</v>
      </c>
      <c r="C645" s="17" t="s">
        <v>21</v>
      </c>
      <c r="D645" s="17" t="s">
        <v>0</v>
      </c>
      <c r="E645" s="21" t="s">
        <v>146</v>
      </c>
      <c r="F645" s="14">
        <v>600</v>
      </c>
      <c r="G645" s="18">
        <f>G646</f>
        <v>47292</v>
      </c>
      <c r="Y645" s="18">
        <f>Y646</f>
        <v>47425</v>
      </c>
    </row>
    <row r="646" spans="1:25" ht="12.75">
      <c r="A646" s="23" t="s">
        <v>134</v>
      </c>
      <c r="B646" s="21" t="s">
        <v>13</v>
      </c>
      <c r="C646" s="17" t="s">
        <v>21</v>
      </c>
      <c r="D646" s="17" t="s">
        <v>0</v>
      </c>
      <c r="E646" s="21" t="s">
        <v>146</v>
      </c>
      <c r="F646" s="14">
        <v>620</v>
      </c>
      <c r="G646" s="18">
        <f>43382+7047-3137</f>
        <v>47292</v>
      </c>
      <c r="Y646" s="18">
        <f>43495+7067-3137</f>
        <v>47425</v>
      </c>
    </row>
    <row r="647" spans="1:25" ht="63.75">
      <c r="A647" s="22" t="s">
        <v>449</v>
      </c>
      <c r="B647" s="21" t="s">
        <v>13</v>
      </c>
      <c r="C647" s="17" t="s">
        <v>21</v>
      </c>
      <c r="D647" s="17" t="s">
        <v>0</v>
      </c>
      <c r="E647" s="21" t="s">
        <v>140</v>
      </c>
      <c r="F647" s="14"/>
      <c r="G647" s="18">
        <f>G648</f>
        <v>5466</v>
      </c>
      <c r="Y647" s="18">
        <f>Y648</f>
        <v>5468</v>
      </c>
    </row>
    <row r="648" spans="1:25" ht="12.75">
      <c r="A648" s="41" t="s">
        <v>398</v>
      </c>
      <c r="B648" s="21" t="s">
        <v>13</v>
      </c>
      <c r="C648" s="17" t="s">
        <v>21</v>
      </c>
      <c r="D648" s="17" t="s">
        <v>0</v>
      </c>
      <c r="E648" s="21" t="s">
        <v>141</v>
      </c>
      <c r="F648" s="14"/>
      <c r="G648" s="18">
        <f>G649+G653+G651</f>
        <v>5466</v>
      </c>
      <c r="Y648" s="18">
        <f>Y649+Y653+Y651</f>
        <v>5468</v>
      </c>
    </row>
    <row r="649" spans="1:25" ht="12.75" hidden="1">
      <c r="A649" s="23"/>
      <c r="B649" s="21"/>
      <c r="C649" s="17"/>
      <c r="D649" s="17"/>
      <c r="E649" s="21"/>
      <c r="F649" s="14"/>
      <c r="G649" s="18"/>
      <c r="Y649" s="18"/>
    </row>
    <row r="650" spans="1:25" ht="12.75" hidden="1">
      <c r="A650" s="23"/>
      <c r="B650" s="21" t="s">
        <v>13</v>
      </c>
      <c r="C650" s="17" t="s">
        <v>21</v>
      </c>
      <c r="D650" s="17" t="s">
        <v>0</v>
      </c>
      <c r="E650" s="21" t="s">
        <v>91</v>
      </c>
      <c r="F650" s="14"/>
      <c r="G650" s="18">
        <f>G653</f>
        <v>3137</v>
      </c>
      <c r="Y650" s="18">
        <f>Y653</f>
        <v>3137</v>
      </c>
    </row>
    <row r="651" spans="1:25" ht="38.25">
      <c r="A651" s="23" t="s">
        <v>347</v>
      </c>
      <c r="B651" s="21" t="s">
        <v>13</v>
      </c>
      <c r="C651" s="17" t="s">
        <v>21</v>
      </c>
      <c r="D651" s="17" t="s">
        <v>0</v>
      </c>
      <c r="E651" s="21" t="s">
        <v>141</v>
      </c>
      <c r="F651" s="14">
        <v>200</v>
      </c>
      <c r="G651" s="18">
        <f>G652</f>
        <v>2329</v>
      </c>
      <c r="Y651" s="18">
        <f>Y652</f>
        <v>2331</v>
      </c>
    </row>
    <row r="652" spans="1:25" ht="38.25">
      <c r="A652" s="23" t="s">
        <v>348</v>
      </c>
      <c r="B652" s="21" t="s">
        <v>13</v>
      </c>
      <c r="C652" s="17" t="s">
        <v>21</v>
      </c>
      <c r="D652" s="17" t="s">
        <v>0</v>
      </c>
      <c r="E652" s="21" t="s">
        <v>141</v>
      </c>
      <c r="F652" s="14">
        <v>240</v>
      </c>
      <c r="G652" s="18">
        <f>2369-40</f>
        <v>2329</v>
      </c>
      <c r="Y652" s="18">
        <f>2371-40</f>
        <v>2331</v>
      </c>
    </row>
    <row r="653" spans="1:25" ht="40.5" customHeight="1">
      <c r="A653" s="23" t="s">
        <v>93</v>
      </c>
      <c r="B653" s="21" t="s">
        <v>13</v>
      </c>
      <c r="C653" s="17" t="s">
        <v>21</v>
      </c>
      <c r="D653" s="17" t="s">
        <v>0</v>
      </c>
      <c r="E653" s="21" t="s">
        <v>141</v>
      </c>
      <c r="F653" s="14">
        <v>600</v>
      </c>
      <c r="G653" s="18">
        <f>G654</f>
        <v>3137</v>
      </c>
      <c r="Y653" s="18">
        <f>Y654</f>
        <v>3137</v>
      </c>
    </row>
    <row r="654" spans="1:25" ht="13.5" customHeight="1">
      <c r="A654" s="23" t="s">
        <v>134</v>
      </c>
      <c r="B654" s="21" t="s">
        <v>13</v>
      </c>
      <c r="C654" s="17" t="s">
        <v>21</v>
      </c>
      <c r="D654" s="17" t="s">
        <v>0</v>
      </c>
      <c r="E654" s="21" t="s">
        <v>141</v>
      </c>
      <c r="F654" s="14">
        <v>620</v>
      </c>
      <c r="G654" s="18">
        <f>3137+2369-2369</f>
        <v>3137</v>
      </c>
      <c r="Y654" s="18">
        <f>3137+2371-2371</f>
        <v>3137</v>
      </c>
    </row>
    <row r="655" spans="1:25" ht="63.75">
      <c r="A655" s="20" t="s">
        <v>159</v>
      </c>
      <c r="B655" s="21" t="s">
        <v>13</v>
      </c>
      <c r="C655" s="17" t="s">
        <v>21</v>
      </c>
      <c r="D655" s="17" t="s">
        <v>0</v>
      </c>
      <c r="E655" s="21" t="s">
        <v>144</v>
      </c>
      <c r="F655" s="21"/>
      <c r="G655" s="18">
        <f>G656</f>
        <v>1081</v>
      </c>
      <c r="Y655" s="18">
        <f>Y656</f>
        <v>1081</v>
      </c>
    </row>
    <row r="656" spans="1:25" ht="63.75">
      <c r="A656" s="35" t="s">
        <v>381</v>
      </c>
      <c r="B656" s="21" t="s">
        <v>13</v>
      </c>
      <c r="C656" s="17" t="s">
        <v>21</v>
      </c>
      <c r="D656" s="17" t="s">
        <v>0</v>
      </c>
      <c r="E656" s="17" t="s">
        <v>145</v>
      </c>
      <c r="F656" s="21"/>
      <c r="G656" s="18">
        <f>G657+G661+G665</f>
        <v>1081</v>
      </c>
      <c r="Y656" s="18">
        <f>Y657+Y661+Y665</f>
        <v>1081</v>
      </c>
    </row>
    <row r="657" spans="1:25" ht="89.25">
      <c r="A657" s="23" t="s">
        <v>94</v>
      </c>
      <c r="B657" s="21" t="s">
        <v>13</v>
      </c>
      <c r="C657" s="17" t="s">
        <v>21</v>
      </c>
      <c r="D657" s="17" t="s">
        <v>0</v>
      </c>
      <c r="E657" s="21" t="s">
        <v>145</v>
      </c>
      <c r="F657" s="14">
        <v>100</v>
      </c>
      <c r="G657" s="18">
        <f>G660</f>
        <v>1025</v>
      </c>
      <c r="Y657" s="18">
        <f>Y660</f>
        <v>1025</v>
      </c>
    </row>
    <row r="658" spans="1:25" ht="89.25" hidden="1">
      <c r="A658" s="23" t="s">
        <v>94</v>
      </c>
      <c r="B658" s="21" t="s">
        <v>13</v>
      </c>
      <c r="C658" s="17" t="s">
        <v>21</v>
      </c>
      <c r="D658" s="17" t="s">
        <v>0</v>
      </c>
      <c r="E658" s="21" t="s">
        <v>76</v>
      </c>
      <c r="F658" s="14">
        <v>111</v>
      </c>
      <c r="G658" s="18">
        <v>2936</v>
      </c>
      <c r="Y658" s="18">
        <v>2936</v>
      </c>
    </row>
    <row r="659" spans="1:25" ht="89.25" hidden="1">
      <c r="A659" s="23" t="s">
        <v>94</v>
      </c>
      <c r="B659" s="21" t="s">
        <v>13</v>
      </c>
      <c r="C659" s="17" t="s">
        <v>21</v>
      </c>
      <c r="D659" s="17" t="s">
        <v>0</v>
      </c>
      <c r="E659" s="21" t="s">
        <v>76</v>
      </c>
      <c r="F659" s="14">
        <v>112</v>
      </c>
      <c r="G659" s="18">
        <v>10</v>
      </c>
      <c r="Y659" s="18">
        <v>10</v>
      </c>
    </row>
    <row r="660" spans="1:25" ht="25.5">
      <c r="A660" s="23" t="s">
        <v>120</v>
      </c>
      <c r="B660" s="21" t="s">
        <v>13</v>
      </c>
      <c r="C660" s="17" t="s">
        <v>21</v>
      </c>
      <c r="D660" s="17" t="s">
        <v>0</v>
      </c>
      <c r="E660" s="21" t="s">
        <v>145</v>
      </c>
      <c r="F660" s="14">
        <v>110</v>
      </c>
      <c r="G660" s="18">
        <f>985+40</f>
        <v>1025</v>
      </c>
      <c r="Y660" s="18">
        <f>985+40</f>
        <v>1025</v>
      </c>
    </row>
    <row r="661" spans="1:25" ht="38.25">
      <c r="A661" s="23" t="s">
        <v>347</v>
      </c>
      <c r="B661" s="21" t="s">
        <v>13</v>
      </c>
      <c r="C661" s="17" t="s">
        <v>21</v>
      </c>
      <c r="D661" s="17" t="s">
        <v>0</v>
      </c>
      <c r="E661" s="21" t="s">
        <v>145</v>
      </c>
      <c r="F661" s="14">
        <v>200</v>
      </c>
      <c r="G661" s="18">
        <f>G667</f>
        <v>56</v>
      </c>
      <c r="Y661" s="18">
        <f>Y667</f>
        <v>56</v>
      </c>
    </row>
    <row r="662" spans="1:25" ht="38.25" hidden="1">
      <c r="A662" s="23" t="s">
        <v>348</v>
      </c>
      <c r="B662" s="21" t="s">
        <v>13</v>
      </c>
      <c r="C662" s="17" t="s">
        <v>21</v>
      </c>
      <c r="D662" s="17" t="s">
        <v>0</v>
      </c>
      <c r="E662" s="21" t="s">
        <v>76</v>
      </c>
      <c r="F662" s="14">
        <v>242</v>
      </c>
      <c r="G662" s="18">
        <v>303</v>
      </c>
      <c r="Y662" s="18">
        <v>303</v>
      </c>
    </row>
    <row r="663" spans="1:25" ht="38.25" hidden="1">
      <c r="A663" s="23" t="s">
        <v>67</v>
      </c>
      <c r="B663" s="21" t="s">
        <v>13</v>
      </c>
      <c r="C663" s="17" t="s">
        <v>21</v>
      </c>
      <c r="D663" s="17" t="s">
        <v>0</v>
      </c>
      <c r="E663" s="21" t="s">
        <v>76</v>
      </c>
      <c r="F663" s="14">
        <v>244</v>
      </c>
      <c r="G663" s="18">
        <v>606</v>
      </c>
      <c r="Y663" s="18">
        <v>606</v>
      </c>
    </row>
    <row r="664" spans="1:25" ht="51" hidden="1">
      <c r="A664" s="23" t="s">
        <v>93</v>
      </c>
      <c r="B664" s="21" t="s">
        <v>13</v>
      </c>
      <c r="C664" s="17" t="s">
        <v>21</v>
      </c>
      <c r="D664" s="17" t="s">
        <v>0</v>
      </c>
      <c r="E664" s="21" t="s">
        <v>76</v>
      </c>
      <c r="F664" s="14">
        <v>600</v>
      </c>
      <c r="G664" s="18"/>
      <c r="Y664" s="18"/>
    </row>
    <row r="665" spans="1:25" ht="12.75" hidden="1">
      <c r="A665" s="23"/>
      <c r="B665" s="21"/>
      <c r="C665" s="17"/>
      <c r="D665" s="17"/>
      <c r="E665" s="21"/>
      <c r="F665" s="14"/>
      <c r="G665" s="18"/>
      <c r="Y665" s="18"/>
    </row>
    <row r="666" spans="1:25" ht="12.75" hidden="1">
      <c r="A666" s="23" t="s">
        <v>68</v>
      </c>
      <c r="B666" s="21" t="s">
        <v>13</v>
      </c>
      <c r="C666" s="17" t="s">
        <v>21</v>
      </c>
      <c r="D666" s="17" t="s">
        <v>0</v>
      </c>
      <c r="E666" s="21" t="s">
        <v>76</v>
      </c>
      <c r="F666" s="14">
        <v>852</v>
      </c>
      <c r="G666" s="18">
        <v>10</v>
      </c>
      <c r="Y666" s="18">
        <v>10</v>
      </c>
    </row>
    <row r="667" spans="1:25" ht="45" customHeight="1">
      <c r="A667" s="23" t="s">
        <v>115</v>
      </c>
      <c r="B667" s="21" t="s">
        <v>13</v>
      </c>
      <c r="C667" s="17" t="s">
        <v>21</v>
      </c>
      <c r="D667" s="17" t="s">
        <v>0</v>
      </c>
      <c r="E667" s="21" t="s">
        <v>145</v>
      </c>
      <c r="F667" s="14">
        <v>240</v>
      </c>
      <c r="G667" s="18">
        <v>56</v>
      </c>
      <c r="Y667" s="18">
        <v>56</v>
      </c>
    </row>
    <row r="668" spans="1:25" ht="25.5">
      <c r="A668" s="33" t="s">
        <v>102</v>
      </c>
      <c r="B668" s="21" t="s">
        <v>13</v>
      </c>
      <c r="C668" s="17" t="s">
        <v>21</v>
      </c>
      <c r="D668" s="17" t="s">
        <v>2</v>
      </c>
      <c r="E668" s="21"/>
      <c r="F668" s="14"/>
      <c r="G668" s="18">
        <f>G669</f>
        <v>356</v>
      </c>
      <c r="Y668" s="18">
        <f>Y669</f>
        <v>356</v>
      </c>
    </row>
    <row r="669" spans="1:25" ht="110.25" customHeight="1">
      <c r="A669" s="20" t="s">
        <v>450</v>
      </c>
      <c r="B669" s="21" t="s">
        <v>13</v>
      </c>
      <c r="C669" s="17" t="s">
        <v>21</v>
      </c>
      <c r="D669" s="17" t="s">
        <v>2</v>
      </c>
      <c r="E669" s="21" t="s">
        <v>160</v>
      </c>
      <c r="F669" s="14"/>
      <c r="G669" s="18">
        <f>G670+G674+G678</f>
        <v>356</v>
      </c>
      <c r="Y669" s="18">
        <f>Y670+Y674+Y678</f>
        <v>356</v>
      </c>
    </row>
    <row r="670" spans="1:25" ht="76.5">
      <c r="A670" s="22" t="s">
        <v>161</v>
      </c>
      <c r="B670" s="21" t="s">
        <v>13</v>
      </c>
      <c r="C670" s="17" t="s">
        <v>21</v>
      </c>
      <c r="D670" s="17" t="s">
        <v>2</v>
      </c>
      <c r="E670" s="21" t="s">
        <v>162</v>
      </c>
      <c r="F670" s="14"/>
      <c r="G670" s="18">
        <f>G671</f>
        <v>89</v>
      </c>
      <c r="Y670" s="18">
        <f>Y671</f>
        <v>89</v>
      </c>
    </row>
    <row r="671" spans="1:25" ht="60.75" customHeight="1">
      <c r="A671" s="41" t="s">
        <v>400</v>
      </c>
      <c r="B671" s="21" t="s">
        <v>13</v>
      </c>
      <c r="C671" s="17" t="s">
        <v>21</v>
      </c>
      <c r="D671" s="17" t="s">
        <v>2</v>
      </c>
      <c r="E671" s="32" t="s">
        <v>163</v>
      </c>
      <c r="F671" s="14"/>
      <c r="G671" s="18">
        <f>G672</f>
        <v>89</v>
      </c>
      <c r="Y671" s="18">
        <f>Y672</f>
        <v>89</v>
      </c>
    </row>
    <row r="672" spans="1:25" ht="39.75" customHeight="1">
      <c r="A672" s="24" t="s">
        <v>93</v>
      </c>
      <c r="B672" s="21" t="s">
        <v>13</v>
      </c>
      <c r="C672" s="17" t="s">
        <v>21</v>
      </c>
      <c r="D672" s="17" t="s">
        <v>2</v>
      </c>
      <c r="E672" s="32" t="s">
        <v>163</v>
      </c>
      <c r="F672" s="14">
        <v>600</v>
      </c>
      <c r="G672" s="18">
        <f>G673</f>
        <v>89</v>
      </c>
      <c r="Y672" s="18">
        <f>Y673</f>
        <v>89</v>
      </c>
    </row>
    <row r="673" spans="1:25" ht="12.75">
      <c r="A673" s="23" t="s">
        <v>134</v>
      </c>
      <c r="B673" s="21" t="s">
        <v>13</v>
      </c>
      <c r="C673" s="17" t="s">
        <v>21</v>
      </c>
      <c r="D673" s="17" t="s">
        <v>2</v>
      </c>
      <c r="E673" s="32" t="s">
        <v>163</v>
      </c>
      <c r="F673" s="14">
        <v>620</v>
      </c>
      <c r="G673" s="18">
        <v>89</v>
      </c>
      <c r="Y673" s="18">
        <v>89</v>
      </c>
    </row>
    <row r="674" spans="1:25" ht="41.25" customHeight="1">
      <c r="A674" s="22" t="s">
        <v>164</v>
      </c>
      <c r="B674" s="21" t="s">
        <v>13</v>
      </c>
      <c r="C674" s="17" t="s">
        <v>21</v>
      </c>
      <c r="D674" s="17" t="s">
        <v>2</v>
      </c>
      <c r="E674" s="21" t="s">
        <v>165</v>
      </c>
      <c r="F674" s="14"/>
      <c r="G674" s="18">
        <f>G675</f>
        <v>53</v>
      </c>
      <c r="Y674" s="18">
        <f>Y675</f>
        <v>53</v>
      </c>
    </row>
    <row r="675" spans="1:25" ht="56.25" customHeight="1">
      <c r="A675" s="41" t="s">
        <v>400</v>
      </c>
      <c r="B675" s="21" t="s">
        <v>13</v>
      </c>
      <c r="C675" s="17" t="s">
        <v>21</v>
      </c>
      <c r="D675" s="17" t="s">
        <v>2</v>
      </c>
      <c r="E675" s="32" t="s">
        <v>166</v>
      </c>
      <c r="F675" s="14"/>
      <c r="G675" s="18">
        <f>G676</f>
        <v>53</v>
      </c>
      <c r="Y675" s="18">
        <f>Y676</f>
        <v>53</v>
      </c>
    </row>
    <row r="676" spans="1:25" ht="57.75" customHeight="1">
      <c r="A676" s="24" t="s">
        <v>93</v>
      </c>
      <c r="B676" s="21" t="s">
        <v>13</v>
      </c>
      <c r="C676" s="17" t="s">
        <v>21</v>
      </c>
      <c r="D676" s="17" t="s">
        <v>2</v>
      </c>
      <c r="E676" s="32" t="s">
        <v>166</v>
      </c>
      <c r="F676" s="14">
        <v>600</v>
      </c>
      <c r="G676" s="18">
        <f>G677</f>
        <v>53</v>
      </c>
      <c r="Y676" s="18">
        <f>Y677</f>
        <v>53</v>
      </c>
    </row>
    <row r="677" spans="1:25" ht="14.25" customHeight="1">
      <c r="A677" s="23" t="s">
        <v>134</v>
      </c>
      <c r="B677" s="21" t="s">
        <v>13</v>
      </c>
      <c r="C677" s="17" t="s">
        <v>21</v>
      </c>
      <c r="D677" s="17" t="s">
        <v>2</v>
      </c>
      <c r="E677" s="32" t="s">
        <v>166</v>
      </c>
      <c r="F677" s="14">
        <v>620</v>
      </c>
      <c r="G677" s="18">
        <v>53</v>
      </c>
      <c r="Y677" s="18">
        <v>53</v>
      </c>
    </row>
    <row r="678" spans="1:25" ht="66" customHeight="1">
      <c r="A678" s="22" t="s">
        <v>451</v>
      </c>
      <c r="B678" s="21" t="s">
        <v>13</v>
      </c>
      <c r="C678" s="17" t="s">
        <v>21</v>
      </c>
      <c r="D678" s="17" t="s">
        <v>2</v>
      </c>
      <c r="E678" s="32" t="s">
        <v>168</v>
      </c>
      <c r="F678" s="14"/>
      <c r="G678" s="18">
        <f>G679</f>
        <v>214</v>
      </c>
      <c r="Y678" s="18">
        <f>Y679</f>
        <v>214</v>
      </c>
    </row>
    <row r="679" spans="1:25" ht="56.25" customHeight="1">
      <c r="A679" s="41" t="s">
        <v>400</v>
      </c>
      <c r="B679" s="21" t="s">
        <v>13</v>
      </c>
      <c r="C679" s="17" t="s">
        <v>21</v>
      </c>
      <c r="D679" s="17" t="s">
        <v>2</v>
      </c>
      <c r="E679" s="32" t="s">
        <v>167</v>
      </c>
      <c r="F679" s="14"/>
      <c r="G679" s="18">
        <f>G680</f>
        <v>214</v>
      </c>
      <c r="Y679" s="18">
        <f>Y680</f>
        <v>214</v>
      </c>
    </row>
    <row r="680" spans="1:25" ht="42.75" customHeight="1">
      <c r="A680" s="24" t="s">
        <v>93</v>
      </c>
      <c r="B680" s="21" t="s">
        <v>13</v>
      </c>
      <c r="C680" s="17" t="s">
        <v>21</v>
      </c>
      <c r="D680" s="17" t="s">
        <v>2</v>
      </c>
      <c r="E680" s="32" t="s">
        <v>167</v>
      </c>
      <c r="F680" s="14">
        <v>600</v>
      </c>
      <c r="G680" s="18">
        <f>G681</f>
        <v>214</v>
      </c>
      <c r="Y680" s="18">
        <f>Y681</f>
        <v>214</v>
      </c>
    </row>
    <row r="681" spans="1:25" ht="12.75">
      <c r="A681" s="23" t="s">
        <v>134</v>
      </c>
      <c r="B681" s="21" t="s">
        <v>13</v>
      </c>
      <c r="C681" s="17" t="s">
        <v>21</v>
      </c>
      <c r="D681" s="17" t="s">
        <v>2</v>
      </c>
      <c r="E681" s="32" t="s">
        <v>167</v>
      </c>
      <c r="F681" s="14">
        <v>620</v>
      </c>
      <c r="G681" s="18">
        <v>214</v>
      </c>
      <c r="Y681" s="18">
        <v>214</v>
      </c>
    </row>
    <row r="682" spans="1:25" ht="12.75">
      <c r="A682" s="33" t="s">
        <v>50</v>
      </c>
      <c r="B682" s="21" t="s">
        <v>13</v>
      </c>
      <c r="C682" s="17" t="s">
        <v>36</v>
      </c>
      <c r="D682" s="17" t="s">
        <v>17</v>
      </c>
      <c r="E682" s="21"/>
      <c r="F682" s="21"/>
      <c r="G682" s="47">
        <f>G683+G691+G705+G712</f>
        <v>80840</v>
      </c>
      <c r="H682" s="47">
        <f aca="true" t="shared" si="53" ref="H682:Y682">H683+H691+H705+H712</f>
        <v>0</v>
      </c>
      <c r="I682" s="47">
        <f t="shared" si="53"/>
        <v>0</v>
      </c>
      <c r="J682" s="47">
        <f t="shared" si="53"/>
        <v>0</v>
      </c>
      <c r="K682" s="47">
        <f t="shared" si="53"/>
        <v>0</v>
      </c>
      <c r="L682" s="47">
        <f t="shared" si="53"/>
        <v>0</v>
      </c>
      <c r="M682" s="47">
        <f t="shared" si="53"/>
        <v>0</v>
      </c>
      <c r="N682" s="47">
        <f t="shared" si="53"/>
        <v>0</v>
      </c>
      <c r="O682" s="47">
        <f t="shared" si="53"/>
        <v>0</v>
      </c>
      <c r="P682" s="47">
        <f t="shared" si="53"/>
        <v>0</v>
      </c>
      <c r="Q682" s="47">
        <f t="shared" si="53"/>
        <v>0</v>
      </c>
      <c r="R682" s="47">
        <f t="shared" si="53"/>
        <v>0</v>
      </c>
      <c r="S682" s="47">
        <f t="shared" si="53"/>
        <v>0</v>
      </c>
      <c r="T682" s="47">
        <f t="shared" si="53"/>
        <v>0</v>
      </c>
      <c r="U682" s="47">
        <f t="shared" si="53"/>
        <v>0</v>
      </c>
      <c r="V682" s="47">
        <f t="shared" si="53"/>
        <v>0</v>
      </c>
      <c r="W682" s="47">
        <f t="shared" si="53"/>
        <v>0</v>
      </c>
      <c r="X682" s="47">
        <f t="shared" si="53"/>
        <v>0</v>
      </c>
      <c r="Y682" s="47">
        <f t="shared" si="53"/>
        <v>80949</v>
      </c>
    </row>
    <row r="683" spans="1:25" ht="12.75">
      <c r="A683" s="36" t="s">
        <v>47</v>
      </c>
      <c r="B683" s="21" t="s">
        <v>13</v>
      </c>
      <c r="C683" s="17" t="s">
        <v>36</v>
      </c>
      <c r="D683" s="17" t="s">
        <v>3</v>
      </c>
      <c r="E683" s="21"/>
      <c r="F683" s="21"/>
      <c r="G683" s="18">
        <f>G684</f>
        <v>41999</v>
      </c>
      <c r="Y683" s="18">
        <f>Y684</f>
        <v>42072</v>
      </c>
    </row>
    <row r="684" spans="1:25" ht="51">
      <c r="A684" s="20" t="s">
        <v>452</v>
      </c>
      <c r="B684" s="21" t="s">
        <v>13</v>
      </c>
      <c r="C684" s="17" t="s">
        <v>36</v>
      </c>
      <c r="D684" s="17" t="s">
        <v>3</v>
      </c>
      <c r="E684" s="21" t="s">
        <v>182</v>
      </c>
      <c r="F684" s="21"/>
      <c r="G684" s="18">
        <f>G685</f>
        <v>41999</v>
      </c>
      <c r="Y684" s="18">
        <f>Y685</f>
        <v>42072</v>
      </c>
    </row>
    <row r="685" spans="1:25" ht="25.5">
      <c r="A685" s="20" t="s">
        <v>345</v>
      </c>
      <c r="B685" s="21" t="s">
        <v>13</v>
      </c>
      <c r="C685" s="17" t="s">
        <v>36</v>
      </c>
      <c r="D685" s="17" t="s">
        <v>3</v>
      </c>
      <c r="E685" s="21" t="s">
        <v>183</v>
      </c>
      <c r="F685" s="21"/>
      <c r="G685" s="18">
        <f>G686</f>
        <v>41999</v>
      </c>
      <c r="Y685" s="18">
        <f>Y686</f>
        <v>42072</v>
      </c>
    </row>
    <row r="686" spans="1:25" ht="12.75">
      <c r="A686" s="41" t="s">
        <v>401</v>
      </c>
      <c r="B686" s="21" t="s">
        <v>13</v>
      </c>
      <c r="C686" s="17" t="s">
        <v>36</v>
      </c>
      <c r="D686" s="17" t="s">
        <v>3</v>
      </c>
      <c r="E686" s="21" t="s">
        <v>184</v>
      </c>
      <c r="F686" s="21"/>
      <c r="G686" s="18">
        <f>G687</f>
        <v>41999</v>
      </c>
      <c r="Y686" s="18">
        <f>Y687</f>
        <v>42072</v>
      </c>
    </row>
    <row r="687" spans="1:25" ht="40.5" customHeight="1">
      <c r="A687" s="23" t="s">
        <v>93</v>
      </c>
      <c r="B687" s="21" t="s">
        <v>13</v>
      </c>
      <c r="C687" s="17" t="s">
        <v>36</v>
      </c>
      <c r="D687" s="17" t="s">
        <v>3</v>
      </c>
      <c r="E687" s="21" t="s">
        <v>184</v>
      </c>
      <c r="F687" s="21" t="s">
        <v>75</v>
      </c>
      <c r="G687" s="18">
        <f>G688</f>
        <v>41999</v>
      </c>
      <c r="Y687" s="18">
        <f>Y688</f>
        <v>42072</v>
      </c>
    </row>
    <row r="688" spans="1:25" ht="12.75">
      <c r="A688" s="23" t="s">
        <v>134</v>
      </c>
      <c r="B688" s="21" t="s">
        <v>13</v>
      </c>
      <c r="C688" s="17" t="s">
        <v>36</v>
      </c>
      <c r="D688" s="17" t="s">
        <v>3</v>
      </c>
      <c r="E688" s="21" t="s">
        <v>184</v>
      </c>
      <c r="F688" s="21" t="s">
        <v>185</v>
      </c>
      <c r="G688" s="18">
        <v>41999</v>
      </c>
      <c r="Y688" s="18">
        <v>42072</v>
      </c>
    </row>
    <row r="689" spans="1:25" ht="12.75" hidden="1">
      <c r="A689" s="22"/>
      <c r="B689" s="21"/>
      <c r="C689" s="17"/>
      <c r="D689" s="17"/>
      <c r="E689" s="21"/>
      <c r="F689" s="21"/>
      <c r="G689" s="18"/>
      <c r="Y689" s="18"/>
    </row>
    <row r="690" spans="1:25" ht="12.75" hidden="1">
      <c r="A690" s="23"/>
      <c r="B690" s="21"/>
      <c r="C690" s="17"/>
      <c r="D690" s="17"/>
      <c r="E690" s="21"/>
      <c r="F690" s="21"/>
      <c r="G690" s="18"/>
      <c r="Y690" s="18"/>
    </row>
    <row r="691" spans="1:25" ht="12.75" hidden="1">
      <c r="A691" s="33"/>
      <c r="B691" s="21"/>
      <c r="C691" s="17"/>
      <c r="D691" s="17"/>
      <c r="E691" s="17"/>
      <c r="F691" s="21"/>
      <c r="G691" s="47"/>
      <c r="Y691" s="47"/>
    </row>
    <row r="692" spans="1:25" ht="12.75" hidden="1">
      <c r="A692" s="20"/>
      <c r="B692" s="21"/>
      <c r="C692" s="17"/>
      <c r="D692" s="17"/>
      <c r="E692" s="17"/>
      <c r="F692" s="21"/>
      <c r="G692" s="47"/>
      <c r="Y692" s="47"/>
    </row>
    <row r="693" spans="1:25" ht="12.75" hidden="1">
      <c r="A693" s="20"/>
      <c r="B693" s="21"/>
      <c r="C693" s="17"/>
      <c r="D693" s="17"/>
      <c r="E693" s="17"/>
      <c r="F693" s="21"/>
      <c r="G693" s="47"/>
      <c r="Y693" s="47"/>
    </row>
    <row r="694" spans="1:25" ht="12.75" hidden="1">
      <c r="A694" s="40"/>
      <c r="B694" s="21"/>
      <c r="C694" s="17"/>
      <c r="D694" s="17"/>
      <c r="E694" s="17"/>
      <c r="F694" s="21"/>
      <c r="G694" s="47"/>
      <c r="Y694" s="47"/>
    </row>
    <row r="695" spans="1:25" ht="62.25" customHeight="1" hidden="1">
      <c r="A695" s="23"/>
      <c r="B695" s="21"/>
      <c r="C695" s="17"/>
      <c r="D695" s="17"/>
      <c r="E695" s="17"/>
      <c r="F695" s="21"/>
      <c r="G695" s="47"/>
      <c r="Y695" s="47"/>
    </row>
    <row r="696" spans="1:25" ht="12.75" hidden="1">
      <c r="A696" s="23"/>
      <c r="B696" s="21"/>
      <c r="C696" s="17"/>
      <c r="D696" s="17"/>
      <c r="E696" s="21"/>
      <c r="F696" s="21"/>
      <c r="G696" s="18"/>
      <c r="Y696" s="18"/>
    </row>
    <row r="697" spans="1:25" ht="12.75" hidden="1">
      <c r="A697" s="20"/>
      <c r="B697" s="21"/>
      <c r="C697" s="17"/>
      <c r="D697" s="17"/>
      <c r="E697" s="17"/>
      <c r="F697" s="21"/>
      <c r="G697" s="15"/>
      <c r="Y697" s="15"/>
    </row>
    <row r="698" spans="1:25" ht="12.75" hidden="1">
      <c r="A698" s="40"/>
      <c r="B698" s="21"/>
      <c r="C698" s="17"/>
      <c r="D698" s="17"/>
      <c r="E698" s="17"/>
      <c r="F698" s="21"/>
      <c r="G698" s="47"/>
      <c r="Y698" s="47"/>
    </row>
    <row r="699" spans="1:25" ht="12.75" hidden="1">
      <c r="A699" s="23"/>
      <c r="B699" s="21"/>
      <c r="C699" s="17"/>
      <c r="D699" s="17"/>
      <c r="E699" s="17"/>
      <c r="F699" s="21"/>
      <c r="G699" s="47"/>
      <c r="Y699" s="47"/>
    </row>
    <row r="700" spans="1:25" ht="12.75" hidden="1">
      <c r="A700" s="23"/>
      <c r="B700" s="21"/>
      <c r="C700" s="17"/>
      <c r="D700" s="17"/>
      <c r="E700" s="17"/>
      <c r="F700" s="21"/>
      <c r="G700" s="47"/>
      <c r="Y700" s="47"/>
    </row>
    <row r="701" spans="1:25" ht="12.75" hidden="1">
      <c r="A701" s="22"/>
      <c r="B701" s="21"/>
      <c r="C701" s="17"/>
      <c r="D701" s="17"/>
      <c r="E701" s="17"/>
      <c r="F701" s="21"/>
      <c r="G701" s="47"/>
      <c r="Y701" s="47"/>
    </row>
    <row r="702" spans="1:25" ht="12.75" hidden="1">
      <c r="A702" s="40"/>
      <c r="B702" s="21"/>
      <c r="C702" s="17"/>
      <c r="D702" s="17"/>
      <c r="E702" s="17"/>
      <c r="F702" s="21"/>
      <c r="G702" s="47"/>
      <c r="Y702" s="47"/>
    </row>
    <row r="703" spans="1:25" ht="12.75" hidden="1">
      <c r="A703" s="23"/>
      <c r="B703" s="21"/>
      <c r="C703" s="17"/>
      <c r="D703" s="17"/>
      <c r="E703" s="17"/>
      <c r="F703" s="21"/>
      <c r="G703" s="47"/>
      <c r="Y703" s="47"/>
    </row>
    <row r="704" spans="1:25" ht="12.75" hidden="1">
      <c r="A704" s="23"/>
      <c r="B704" s="21"/>
      <c r="C704" s="17"/>
      <c r="D704" s="17"/>
      <c r="E704" s="17"/>
      <c r="F704" s="21"/>
      <c r="G704" s="47"/>
      <c r="Y704" s="47"/>
    </row>
    <row r="705" spans="1:25" ht="12.75">
      <c r="A705" s="33" t="s">
        <v>39</v>
      </c>
      <c r="B705" s="21" t="s">
        <v>13</v>
      </c>
      <c r="C705" s="17" t="s">
        <v>36</v>
      </c>
      <c r="D705" s="17" t="s">
        <v>2</v>
      </c>
      <c r="E705" s="21"/>
      <c r="F705" s="21"/>
      <c r="G705" s="18">
        <f>G708</f>
        <v>30609</v>
      </c>
      <c r="Y705" s="18">
        <f>Y708</f>
        <v>30645</v>
      </c>
    </row>
    <row r="706" spans="1:25" ht="38.25">
      <c r="A706" s="41" t="s">
        <v>392</v>
      </c>
      <c r="B706" s="21" t="s">
        <v>13</v>
      </c>
      <c r="C706" s="17" t="s">
        <v>36</v>
      </c>
      <c r="D706" s="17" t="s">
        <v>2</v>
      </c>
      <c r="E706" s="21" t="s">
        <v>202</v>
      </c>
      <c r="F706" s="21"/>
      <c r="G706" s="18">
        <f>G707</f>
        <v>30609</v>
      </c>
      <c r="Y706" s="18">
        <f>Y707</f>
        <v>30645</v>
      </c>
    </row>
    <row r="707" spans="1:25" ht="102">
      <c r="A707" s="35" t="s">
        <v>453</v>
      </c>
      <c r="B707" s="21" t="s">
        <v>13</v>
      </c>
      <c r="C707" s="17" t="s">
        <v>36</v>
      </c>
      <c r="D707" s="17" t="s">
        <v>2</v>
      </c>
      <c r="E707" s="21" t="s">
        <v>205</v>
      </c>
      <c r="F707" s="21"/>
      <c r="G707" s="18">
        <f>G708</f>
        <v>30609</v>
      </c>
      <c r="Y707" s="18">
        <f>Y708</f>
        <v>30645</v>
      </c>
    </row>
    <row r="708" spans="1:25" ht="105" customHeight="1">
      <c r="A708" s="35" t="s">
        <v>399</v>
      </c>
      <c r="B708" s="21" t="s">
        <v>13</v>
      </c>
      <c r="C708" s="17" t="s">
        <v>36</v>
      </c>
      <c r="D708" s="17" t="s">
        <v>2</v>
      </c>
      <c r="E708" s="21" t="s">
        <v>206</v>
      </c>
      <c r="F708" s="21"/>
      <c r="G708" s="18">
        <f>G709</f>
        <v>30609</v>
      </c>
      <c r="Y708" s="18">
        <f>Y709</f>
        <v>30645</v>
      </c>
    </row>
    <row r="709" spans="1:25" ht="43.5" customHeight="1">
      <c r="A709" s="23" t="s">
        <v>93</v>
      </c>
      <c r="B709" s="21" t="s">
        <v>13</v>
      </c>
      <c r="C709" s="17" t="s">
        <v>36</v>
      </c>
      <c r="D709" s="17" t="s">
        <v>2</v>
      </c>
      <c r="E709" s="21" t="s">
        <v>206</v>
      </c>
      <c r="F709" s="21" t="s">
        <v>75</v>
      </c>
      <c r="G709" s="18">
        <f>G710+G711</f>
        <v>30609</v>
      </c>
      <c r="Y709" s="18">
        <f>Y710+Y711</f>
        <v>30645</v>
      </c>
    </row>
    <row r="710" spans="1:25" ht="17.25" customHeight="1">
      <c r="A710" s="23" t="s">
        <v>134</v>
      </c>
      <c r="B710" s="21" t="s">
        <v>13</v>
      </c>
      <c r="C710" s="17" t="s">
        <v>36</v>
      </c>
      <c r="D710" s="17" t="s">
        <v>2</v>
      </c>
      <c r="E710" s="21" t="s">
        <v>206</v>
      </c>
      <c r="F710" s="21" t="s">
        <v>185</v>
      </c>
      <c r="G710" s="18">
        <v>30316</v>
      </c>
      <c r="Y710" s="18">
        <v>30352</v>
      </c>
    </row>
    <row r="711" spans="1:25" ht="54" customHeight="1">
      <c r="A711" s="86" t="s">
        <v>353</v>
      </c>
      <c r="B711" s="21" t="s">
        <v>13</v>
      </c>
      <c r="C711" s="17" t="s">
        <v>36</v>
      </c>
      <c r="D711" s="17" t="s">
        <v>2</v>
      </c>
      <c r="E711" s="21" t="s">
        <v>206</v>
      </c>
      <c r="F711" s="21" t="s">
        <v>173</v>
      </c>
      <c r="G711" s="18">
        <v>293</v>
      </c>
      <c r="Y711" s="18">
        <v>293</v>
      </c>
    </row>
    <row r="712" spans="1:25" ht="25.5">
      <c r="A712" s="19" t="s">
        <v>362</v>
      </c>
      <c r="B712" s="21" t="s">
        <v>13</v>
      </c>
      <c r="C712" s="17" t="s">
        <v>36</v>
      </c>
      <c r="D712" s="17" t="s">
        <v>97</v>
      </c>
      <c r="E712" s="21"/>
      <c r="F712" s="21"/>
      <c r="G712" s="18">
        <f>G713</f>
        <v>8232</v>
      </c>
      <c r="Y712" s="18">
        <f>Y713</f>
        <v>8232</v>
      </c>
    </row>
    <row r="713" spans="1:25" ht="38.25">
      <c r="A713" s="20" t="s">
        <v>225</v>
      </c>
      <c r="B713" s="21" t="s">
        <v>13</v>
      </c>
      <c r="C713" s="17" t="s">
        <v>36</v>
      </c>
      <c r="D713" s="17" t="s">
        <v>97</v>
      </c>
      <c r="E713" s="14" t="s">
        <v>126</v>
      </c>
      <c r="F713" s="21"/>
      <c r="G713" s="18">
        <f>G714</f>
        <v>8232</v>
      </c>
      <c r="H713" s="18">
        <f aca="true" t="shared" si="54" ref="H713:Y713">H714</f>
        <v>0</v>
      </c>
      <c r="I713" s="18">
        <f t="shared" si="54"/>
        <v>0</v>
      </c>
      <c r="J713" s="18">
        <f t="shared" si="54"/>
        <v>0</v>
      </c>
      <c r="K713" s="18">
        <f t="shared" si="54"/>
        <v>0</v>
      </c>
      <c r="L713" s="18">
        <f t="shared" si="54"/>
        <v>0</v>
      </c>
      <c r="M713" s="18">
        <f t="shared" si="54"/>
        <v>0</v>
      </c>
      <c r="N713" s="18">
        <f t="shared" si="54"/>
        <v>0</v>
      </c>
      <c r="O713" s="18">
        <f t="shared" si="54"/>
        <v>0</v>
      </c>
      <c r="P713" s="18">
        <f t="shared" si="54"/>
        <v>0</v>
      </c>
      <c r="Q713" s="18">
        <f t="shared" si="54"/>
        <v>0</v>
      </c>
      <c r="R713" s="18">
        <f t="shared" si="54"/>
        <v>0</v>
      </c>
      <c r="S713" s="18">
        <f t="shared" si="54"/>
        <v>0</v>
      </c>
      <c r="T713" s="18">
        <f t="shared" si="54"/>
        <v>0</v>
      </c>
      <c r="U713" s="18">
        <f t="shared" si="54"/>
        <v>0</v>
      </c>
      <c r="V713" s="18">
        <f t="shared" si="54"/>
        <v>0</v>
      </c>
      <c r="W713" s="18">
        <f t="shared" si="54"/>
        <v>0</v>
      </c>
      <c r="X713" s="18">
        <f t="shared" si="54"/>
        <v>0</v>
      </c>
      <c r="Y713" s="18">
        <f t="shared" si="54"/>
        <v>8232</v>
      </c>
    </row>
    <row r="714" spans="1:25" ht="25.5">
      <c r="A714" s="26" t="s">
        <v>66</v>
      </c>
      <c r="B714" s="21" t="s">
        <v>13</v>
      </c>
      <c r="C714" s="17" t="s">
        <v>36</v>
      </c>
      <c r="D714" s="17" t="s">
        <v>97</v>
      </c>
      <c r="E714" s="21" t="s">
        <v>114</v>
      </c>
      <c r="F714" s="21"/>
      <c r="G714" s="18">
        <f>G715+G717</f>
        <v>8232</v>
      </c>
      <c r="H714" s="18">
        <f aca="true" t="shared" si="55" ref="H714:Y714">H715+H717</f>
        <v>0</v>
      </c>
      <c r="I714" s="18">
        <f t="shared" si="55"/>
        <v>0</v>
      </c>
      <c r="J714" s="18">
        <f t="shared" si="55"/>
        <v>0</v>
      </c>
      <c r="K714" s="18">
        <f t="shared" si="55"/>
        <v>0</v>
      </c>
      <c r="L714" s="18">
        <f t="shared" si="55"/>
        <v>0</v>
      </c>
      <c r="M714" s="18">
        <f t="shared" si="55"/>
        <v>0</v>
      </c>
      <c r="N714" s="18">
        <f t="shared" si="55"/>
        <v>0</v>
      </c>
      <c r="O714" s="18">
        <f t="shared" si="55"/>
        <v>0</v>
      </c>
      <c r="P714" s="18">
        <f t="shared" si="55"/>
        <v>0</v>
      </c>
      <c r="Q714" s="18">
        <f t="shared" si="55"/>
        <v>0</v>
      </c>
      <c r="R714" s="18">
        <f t="shared" si="55"/>
        <v>0</v>
      </c>
      <c r="S714" s="18">
        <f t="shared" si="55"/>
        <v>0</v>
      </c>
      <c r="T714" s="18">
        <f t="shared" si="55"/>
        <v>0</v>
      </c>
      <c r="U714" s="18">
        <f t="shared" si="55"/>
        <v>0</v>
      </c>
      <c r="V714" s="18">
        <f t="shared" si="55"/>
        <v>0</v>
      </c>
      <c r="W714" s="18">
        <f t="shared" si="55"/>
        <v>0</v>
      </c>
      <c r="X714" s="18">
        <f t="shared" si="55"/>
        <v>0</v>
      </c>
      <c r="Y714" s="18">
        <f t="shared" si="55"/>
        <v>8232</v>
      </c>
    </row>
    <row r="715" spans="1:25" ht="89.25">
      <c r="A715" s="23" t="s">
        <v>94</v>
      </c>
      <c r="B715" s="21" t="s">
        <v>13</v>
      </c>
      <c r="C715" s="17" t="s">
        <v>36</v>
      </c>
      <c r="D715" s="17" t="s">
        <v>97</v>
      </c>
      <c r="E715" s="21" t="s">
        <v>114</v>
      </c>
      <c r="F715" s="21" t="s">
        <v>88</v>
      </c>
      <c r="G715" s="18">
        <f>G716</f>
        <v>8087</v>
      </c>
      <c r="Y715" s="18">
        <f>Y716</f>
        <v>8087</v>
      </c>
    </row>
    <row r="716" spans="1:25" ht="38.25">
      <c r="A716" s="24" t="s">
        <v>209</v>
      </c>
      <c r="B716" s="21" t="s">
        <v>13</v>
      </c>
      <c r="C716" s="17" t="s">
        <v>36</v>
      </c>
      <c r="D716" s="17" t="s">
        <v>97</v>
      </c>
      <c r="E716" s="21" t="s">
        <v>114</v>
      </c>
      <c r="F716" s="21" t="s">
        <v>109</v>
      </c>
      <c r="G716" s="18">
        <v>8087</v>
      </c>
      <c r="Y716" s="18">
        <v>8087</v>
      </c>
    </row>
    <row r="717" spans="1:25" ht="38.25">
      <c r="A717" s="23" t="s">
        <v>347</v>
      </c>
      <c r="B717" s="21" t="s">
        <v>13</v>
      </c>
      <c r="C717" s="17" t="s">
        <v>36</v>
      </c>
      <c r="D717" s="17" t="s">
        <v>97</v>
      </c>
      <c r="E717" s="21" t="s">
        <v>114</v>
      </c>
      <c r="F717" s="21" t="s">
        <v>87</v>
      </c>
      <c r="G717" s="18">
        <f>G718</f>
        <v>145</v>
      </c>
      <c r="Y717" s="18">
        <f>Y718</f>
        <v>145</v>
      </c>
    </row>
    <row r="718" spans="1:25" ht="38.25">
      <c r="A718" s="23" t="s">
        <v>348</v>
      </c>
      <c r="B718" s="21" t="s">
        <v>13</v>
      </c>
      <c r="C718" s="17" t="s">
        <v>36</v>
      </c>
      <c r="D718" s="17" t="s">
        <v>97</v>
      </c>
      <c r="E718" s="21" t="s">
        <v>114</v>
      </c>
      <c r="F718" s="21" t="s">
        <v>110</v>
      </c>
      <c r="G718" s="18">
        <v>145</v>
      </c>
      <c r="Y718" s="18">
        <v>145</v>
      </c>
    </row>
    <row r="719" spans="1:25" ht="12.75">
      <c r="A719" s="33" t="s">
        <v>58</v>
      </c>
      <c r="B719" s="21" t="s">
        <v>13</v>
      </c>
      <c r="C719" s="17" t="s">
        <v>41</v>
      </c>
      <c r="D719" s="17" t="s">
        <v>17</v>
      </c>
      <c r="E719" s="21"/>
      <c r="F719" s="21"/>
      <c r="G719" s="18">
        <f>G725</f>
        <v>66519</v>
      </c>
      <c r="H719" s="18">
        <f aca="true" t="shared" si="56" ref="H719:X719">H725</f>
        <v>0</v>
      </c>
      <c r="I719" s="18">
        <f t="shared" si="56"/>
        <v>0</v>
      </c>
      <c r="J719" s="18">
        <f t="shared" si="56"/>
        <v>0</v>
      </c>
      <c r="K719" s="18">
        <f t="shared" si="56"/>
        <v>0</v>
      </c>
      <c r="L719" s="18">
        <f t="shared" si="56"/>
        <v>0</v>
      </c>
      <c r="M719" s="18">
        <f t="shared" si="56"/>
        <v>0</v>
      </c>
      <c r="N719" s="18">
        <f t="shared" si="56"/>
        <v>0</v>
      </c>
      <c r="O719" s="18">
        <f t="shared" si="56"/>
        <v>0</v>
      </c>
      <c r="P719" s="18">
        <f t="shared" si="56"/>
        <v>0</v>
      </c>
      <c r="Q719" s="18">
        <f t="shared" si="56"/>
        <v>0</v>
      </c>
      <c r="R719" s="18">
        <f t="shared" si="56"/>
        <v>0</v>
      </c>
      <c r="S719" s="18">
        <f t="shared" si="56"/>
        <v>0</v>
      </c>
      <c r="T719" s="18">
        <f t="shared" si="56"/>
        <v>0</v>
      </c>
      <c r="U719" s="18">
        <f t="shared" si="56"/>
        <v>0</v>
      </c>
      <c r="V719" s="18">
        <f t="shared" si="56"/>
        <v>0</v>
      </c>
      <c r="W719" s="18">
        <f t="shared" si="56"/>
        <v>0</v>
      </c>
      <c r="X719" s="18">
        <f t="shared" si="56"/>
        <v>0</v>
      </c>
      <c r="Y719" s="18">
        <f>Y725</f>
        <v>67895</v>
      </c>
    </row>
    <row r="720" spans="1:25" ht="12.75" hidden="1">
      <c r="A720" s="33" t="s">
        <v>104</v>
      </c>
      <c r="B720" s="21" t="s">
        <v>13</v>
      </c>
      <c r="C720" s="17" t="s">
        <v>41</v>
      </c>
      <c r="D720" s="17" t="s">
        <v>0</v>
      </c>
      <c r="E720" s="21"/>
      <c r="F720" s="21"/>
      <c r="G720" s="18">
        <f>G722</f>
        <v>37</v>
      </c>
      <c r="Y720" s="18">
        <f>Y722</f>
        <v>37</v>
      </c>
    </row>
    <row r="721" spans="1:25" ht="51" hidden="1">
      <c r="A721" s="89" t="s">
        <v>181</v>
      </c>
      <c r="B721" s="21"/>
      <c r="C721" s="17"/>
      <c r="D721" s="17"/>
      <c r="E721" s="21"/>
      <c r="F721" s="21"/>
      <c r="G721" s="18"/>
      <c r="Y721" s="18"/>
    </row>
    <row r="722" spans="1:25" ht="51" hidden="1">
      <c r="A722" s="35" t="s">
        <v>85</v>
      </c>
      <c r="B722" s="21" t="s">
        <v>13</v>
      </c>
      <c r="C722" s="17" t="s">
        <v>41</v>
      </c>
      <c r="D722" s="17" t="s">
        <v>0</v>
      </c>
      <c r="E722" s="21" t="s">
        <v>86</v>
      </c>
      <c r="F722" s="21"/>
      <c r="G722" s="18">
        <f>G723</f>
        <v>37</v>
      </c>
      <c r="Y722" s="18">
        <f>Y723</f>
        <v>37</v>
      </c>
    </row>
    <row r="723" spans="1:25" ht="38.25" hidden="1">
      <c r="A723" s="23" t="s">
        <v>67</v>
      </c>
      <c r="B723" s="21" t="s">
        <v>13</v>
      </c>
      <c r="C723" s="17" t="s">
        <v>41</v>
      </c>
      <c r="D723" s="17" t="s">
        <v>0</v>
      </c>
      <c r="E723" s="21" t="s">
        <v>86</v>
      </c>
      <c r="F723" s="14">
        <v>200</v>
      </c>
      <c r="G723" s="18">
        <v>37</v>
      </c>
      <c r="Y723" s="18">
        <v>37</v>
      </c>
    </row>
    <row r="724" spans="1:25" ht="38.25" hidden="1">
      <c r="A724" s="23" t="s">
        <v>67</v>
      </c>
      <c r="B724" s="21" t="s">
        <v>13</v>
      </c>
      <c r="C724" s="17" t="s">
        <v>41</v>
      </c>
      <c r="D724" s="17" t="s">
        <v>3</v>
      </c>
      <c r="E724" s="21" t="s">
        <v>86</v>
      </c>
      <c r="F724" s="14">
        <v>244</v>
      </c>
      <c r="G724" s="18">
        <v>37</v>
      </c>
      <c r="Y724" s="18">
        <v>37</v>
      </c>
    </row>
    <row r="725" spans="1:25" ht="12.75">
      <c r="A725" s="33" t="s">
        <v>57</v>
      </c>
      <c r="B725" s="21" t="s">
        <v>13</v>
      </c>
      <c r="C725" s="17" t="s">
        <v>41</v>
      </c>
      <c r="D725" s="17" t="s">
        <v>3</v>
      </c>
      <c r="E725" s="21"/>
      <c r="F725" s="14"/>
      <c r="G725" s="18">
        <f>G726</f>
        <v>66519</v>
      </c>
      <c r="H725" s="18">
        <f aca="true" t="shared" si="57" ref="H725:Y725">H726</f>
        <v>0</v>
      </c>
      <c r="I725" s="18">
        <f t="shared" si="57"/>
        <v>0</v>
      </c>
      <c r="J725" s="18">
        <f t="shared" si="57"/>
        <v>0</v>
      </c>
      <c r="K725" s="18">
        <f t="shared" si="57"/>
        <v>0</v>
      </c>
      <c r="L725" s="18">
        <f t="shared" si="57"/>
        <v>0</v>
      </c>
      <c r="M725" s="18">
        <f t="shared" si="57"/>
        <v>0</v>
      </c>
      <c r="N725" s="18">
        <f t="shared" si="57"/>
        <v>0</v>
      </c>
      <c r="O725" s="18">
        <f t="shared" si="57"/>
        <v>0</v>
      </c>
      <c r="P725" s="18">
        <f t="shared" si="57"/>
        <v>0</v>
      </c>
      <c r="Q725" s="18">
        <f t="shared" si="57"/>
        <v>0</v>
      </c>
      <c r="R725" s="18">
        <f t="shared" si="57"/>
        <v>0</v>
      </c>
      <c r="S725" s="18">
        <f t="shared" si="57"/>
        <v>0</v>
      </c>
      <c r="T725" s="18">
        <f t="shared" si="57"/>
        <v>0</v>
      </c>
      <c r="U725" s="18">
        <f t="shared" si="57"/>
        <v>0</v>
      </c>
      <c r="V725" s="18">
        <f t="shared" si="57"/>
        <v>0</v>
      </c>
      <c r="W725" s="18">
        <f t="shared" si="57"/>
        <v>0</v>
      </c>
      <c r="X725" s="18">
        <f t="shared" si="57"/>
        <v>0</v>
      </c>
      <c r="Y725" s="18">
        <f t="shared" si="57"/>
        <v>67895</v>
      </c>
    </row>
    <row r="726" spans="1:25" ht="51">
      <c r="A726" s="20" t="s">
        <v>452</v>
      </c>
      <c r="B726" s="21" t="s">
        <v>13</v>
      </c>
      <c r="C726" s="17" t="s">
        <v>41</v>
      </c>
      <c r="D726" s="17" t="s">
        <v>3</v>
      </c>
      <c r="E726" s="17" t="s">
        <v>182</v>
      </c>
      <c r="F726" s="14"/>
      <c r="G726" s="18">
        <f>G727+G740+G744</f>
        <v>66519</v>
      </c>
      <c r="H726" s="18">
        <f aca="true" t="shared" si="58" ref="H726:Y726">H727+H740+H744</f>
        <v>0</v>
      </c>
      <c r="I726" s="18">
        <f t="shared" si="58"/>
        <v>0</v>
      </c>
      <c r="J726" s="18">
        <f t="shared" si="58"/>
        <v>0</v>
      </c>
      <c r="K726" s="18">
        <f t="shared" si="58"/>
        <v>0</v>
      </c>
      <c r="L726" s="18">
        <f t="shared" si="58"/>
        <v>0</v>
      </c>
      <c r="M726" s="18">
        <f t="shared" si="58"/>
        <v>0</v>
      </c>
      <c r="N726" s="18">
        <f t="shared" si="58"/>
        <v>0</v>
      </c>
      <c r="O726" s="18">
        <f t="shared" si="58"/>
        <v>0</v>
      </c>
      <c r="P726" s="18">
        <f t="shared" si="58"/>
        <v>0</v>
      </c>
      <c r="Q726" s="18">
        <f t="shared" si="58"/>
        <v>0</v>
      </c>
      <c r="R726" s="18">
        <f t="shared" si="58"/>
        <v>0</v>
      </c>
      <c r="S726" s="18">
        <f t="shared" si="58"/>
        <v>0</v>
      </c>
      <c r="T726" s="18">
        <f t="shared" si="58"/>
        <v>0</v>
      </c>
      <c r="U726" s="18">
        <f t="shared" si="58"/>
        <v>0</v>
      </c>
      <c r="V726" s="18">
        <f t="shared" si="58"/>
        <v>0</v>
      </c>
      <c r="W726" s="18">
        <f t="shared" si="58"/>
        <v>0</v>
      </c>
      <c r="X726" s="18">
        <f t="shared" si="58"/>
        <v>0</v>
      </c>
      <c r="Y726" s="18">
        <f t="shared" si="58"/>
        <v>67895</v>
      </c>
    </row>
    <row r="727" spans="1:25" ht="25.5">
      <c r="A727" s="20" t="s">
        <v>186</v>
      </c>
      <c r="B727" s="21" t="s">
        <v>13</v>
      </c>
      <c r="C727" s="17" t="s">
        <v>41</v>
      </c>
      <c r="D727" s="17" t="s">
        <v>3</v>
      </c>
      <c r="E727" s="17" t="s">
        <v>187</v>
      </c>
      <c r="F727" s="14"/>
      <c r="G727" s="18">
        <f>G728</f>
        <v>65277</v>
      </c>
      <c r="H727" s="18">
        <f aca="true" t="shared" si="59" ref="H727:Y727">H728</f>
        <v>0</v>
      </c>
      <c r="I727" s="18">
        <f t="shared" si="59"/>
        <v>0</v>
      </c>
      <c r="J727" s="18">
        <f t="shared" si="59"/>
        <v>0</v>
      </c>
      <c r="K727" s="18">
        <f t="shared" si="59"/>
        <v>0</v>
      </c>
      <c r="L727" s="18">
        <f t="shared" si="59"/>
        <v>0</v>
      </c>
      <c r="M727" s="18">
        <f t="shared" si="59"/>
        <v>0</v>
      </c>
      <c r="N727" s="18">
        <f t="shared" si="59"/>
        <v>0</v>
      </c>
      <c r="O727" s="18">
        <f t="shared" si="59"/>
        <v>0</v>
      </c>
      <c r="P727" s="18">
        <f t="shared" si="59"/>
        <v>0</v>
      </c>
      <c r="Q727" s="18">
        <f t="shared" si="59"/>
        <v>0</v>
      </c>
      <c r="R727" s="18">
        <f t="shared" si="59"/>
        <v>0</v>
      </c>
      <c r="S727" s="18">
        <f t="shared" si="59"/>
        <v>0</v>
      </c>
      <c r="T727" s="18">
        <f t="shared" si="59"/>
        <v>0</v>
      </c>
      <c r="U727" s="18">
        <f t="shared" si="59"/>
        <v>0</v>
      </c>
      <c r="V727" s="18">
        <f t="shared" si="59"/>
        <v>0</v>
      </c>
      <c r="W727" s="18">
        <f t="shared" si="59"/>
        <v>0</v>
      </c>
      <c r="X727" s="18">
        <f t="shared" si="59"/>
        <v>0</v>
      </c>
      <c r="Y727" s="18">
        <f t="shared" si="59"/>
        <v>66653</v>
      </c>
    </row>
    <row r="728" spans="1:25" ht="63.75">
      <c r="A728" s="35" t="s">
        <v>381</v>
      </c>
      <c r="B728" s="21" t="s">
        <v>13</v>
      </c>
      <c r="C728" s="17" t="s">
        <v>41</v>
      </c>
      <c r="D728" s="17" t="s">
        <v>3</v>
      </c>
      <c r="E728" s="21" t="s">
        <v>188</v>
      </c>
      <c r="F728" s="21"/>
      <c r="G728" s="18">
        <f>G733+G731</f>
        <v>65277</v>
      </c>
      <c r="Y728" s="18">
        <f>Y733+Y731</f>
        <v>66653</v>
      </c>
    </row>
    <row r="729" spans="1:25" ht="38.25" hidden="1">
      <c r="A729" s="23" t="s">
        <v>67</v>
      </c>
      <c r="B729" s="21" t="s">
        <v>13</v>
      </c>
      <c r="C729" s="17" t="s">
        <v>41</v>
      </c>
      <c r="D729" s="17" t="s">
        <v>3</v>
      </c>
      <c r="E729" s="21" t="s">
        <v>188</v>
      </c>
      <c r="F729" s="21" t="s">
        <v>87</v>
      </c>
      <c r="G729" s="18"/>
      <c r="Y729" s="18"/>
    </row>
    <row r="730" spans="1:25" ht="38.25" hidden="1">
      <c r="A730" s="23" t="s">
        <v>115</v>
      </c>
      <c r="B730" s="21" t="s">
        <v>13</v>
      </c>
      <c r="C730" s="17" t="s">
        <v>41</v>
      </c>
      <c r="D730" s="17" t="s">
        <v>3</v>
      </c>
      <c r="E730" s="21" t="s">
        <v>188</v>
      </c>
      <c r="F730" s="21" t="s">
        <v>110</v>
      </c>
      <c r="G730" s="18"/>
      <c r="Y730" s="18"/>
    </row>
    <row r="731" spans="1:25" ht="38.25">
      <c r="A731" s="23" t="s">
        <v>347</v>
      </c>
      <c r="B731" s="21" t="s">
        <v>13</v>
      </c>
      <c r="C731" s="17" t="s">
        <v>41</v>
      </c>
      <c r="D731" s="17" t="s">
        <v>3</v>
      </c>
      <c r="E731" s="21" t="s">
        <v>188</v>
      </c>
      <c r="F731" s="21" t="s">
        <v>87</v>
      </c>
      <c r="G731" s="18">
        <f>G732</f>
        <v>1502</v>
      </c>
      <c r="Y731" s="18">
        <f>Y732</f>
        <v>2060</v>
      </c>
    </row>
    <row r="732" spans="1:25" ht="38.25">
      <c r="A732" s="23" t="s">
        <v>207</v>
      </c>
      <c r="B732" s="21" t="s">
        <v>13</v>
      </c>
      <c r="C732" s="17" t="s">
        <v>41</v>
      </c>
      <c r="D732" s="17" t="s">
        <v>3</v>
      </c>
      <c r="E732" s="21" t="s">
        <v>188</v>
      </c>
      <c r="F732" s="21" t="s">
        <v>110</v>
      </c>
      <c r="G732" s="18">
        <v>1502</v>
      </c>
      <c r="Y732" s="18">
        <v>2060</v>
      </c>
    </row>
    <row r="733" spans="1:25" ht="41.25" customHeight="1">
      <c r="A733" s="23" t="s">
        <v>93</v>
      </c>
      <c r="B733" s="21" t="s">
        <v>13</v>
      </c>
      <c r="C733" s="17" t="s">
        <v>41</v>
      </c>
      <c r="D733" s="17" t="s">
        <v>3</v>
      </c>
      <c r="E733" s="21" t="s">
        <v>188</v>
      </c>
      <c r="F733" s="14">
        <v>600</v>
      </c>
      <c r="G733" s="18">
        <f>G734</f>
        <v>63775</v>
      </c>
      <c r="Y733" s="18">
        <f>Y734</f>
        <v>64593</v>
      </c>
    </row>
    <row r="734" spans="1:25" ht="12.75">
      <c r="A734" s="23" t="s">
        <v>134</v>
      </c>
      <c r="B734" s="21" t="s">
        <v>13</v>
      </c>
      <c r="C734" s="17" t="s">
        <v>41</v>
      </c>
      <c r="D734" s="17" t="s">
        <v>3</v>
      </c>
      <c r="E734" s="21" t="s">
        <v>188</v>
      </c>
      <c r="F734" s="14">
        <v>620</v>
      </c>
      <c r="G734" s="18">
        <f>66466-1189-1502</f>
        <v>63775</v>
      </c>
      <c r="Y734" s="18">
        <f>67842-1189-2060</f>
        <v>64593</v>
      </c>
    </row>
    <row r="735" spans="1:25" ht="33.75" customHeight="1" hidden="1">
      <c r="A735" s="20"/>
      <c r="B735" s="21"/>
      <c r="C735" s="17"/>
      <c r="D735" s="17"/>
      <c r="E735" s="21"/>
      <c r="F735" s="14"/>
      <c r="G735" s="18"/>
      <c r="Y735" s="18"/>
    </row>
    <row r="736" spans="1:25" ht="12.75" hidden="1">
      <c r="A736" s="35"/>
      <c r="B736" s="21"/>
      <c r="C736" s="17"/>
      <c r="D736" s="17"/>
      <c r="E736" s="21"/>
      <c r="F736" s="21"/>
      <c r="G736" s="18"/>
      <c r="Y736" s="18"/>
    </row>
    <row r="737" spans="1:25" ht="12.75" hidden="1">
      <c r="A737" s="23"/>
      <c r="B737" s="21"/>
      <c r="C737" s="17"/>
      <c r="D737" s="17"/>
      <c r="E737" s="21"/>
      <c r="F737" s="14"/>
      <c r="G737" s="18"/>
      <c r="Y737" s="18"/>
    </row>
    <row r="738" spans="1:25" ht="12.75" hidden="1">
      <c r="A738" s="23"/>
      <c r="B738" s="21"/>
      <c r="C738" s="17"/>
      <c r="D738" s="17"/>
      <c r="E738" s="21"/>
      <c r="F738" s="14"/>
      <c r="G738" s="18"/>
      <c r="Y738" s="18"/>
    </row>
    <row r="739" spans="1:25" ht="12.75" hidden="1">
      <c r="A739" s="23"/>
      <c r="B739" s="21"/>
      <c r="C739" s="17"/>
      <c r="D739" s="17"/>
      <c r="E739" s="21"/>
      <c r="F739" s="14"/>
      <c r="G739" s="18"/>
      <c r="Y739" s="18"/>
    </row>
    <row r="740" spans="1:25" ht="51">
      <c r="A740" s="22" t="s">
        <v>407</v>
      </c>
      <c r="B740" s="21" t="s">
        <v>13</v>
      </c>
      <c r="C740" s="17" t="s">
        <v>41</v>
      </c>
      <c r="D740" s="17" t="s">
        <v>3</v>
      </c>
      <c r="E740" s="21" t="s">
        <v>409</v>
      </c>
      <c r="F740" s="14"/>
      <c r="G740" s="18">
        <f>G741</f>
        <v>1189</v>
      </c>
      <c r="Y740" s="18">
        <f>Y741</f>
        <v>1189</v>
      </c>
    </row>
    <row r="741" spans="1:25" ht="25.5">
      <c r="A741" s="22" t="s">
        <v>408</v>
      </c>
      <c r="B741" s="21" t="s">
        <v>13</v>
      </c>
      <c r="C741" s="17" t="s">
        <v>41</v>
      </c>
      <c r="D741" s="17" t="s">
        <v>3</v>
      </c>
      <c r="E741" s="21" t="s">
        <v>410</v>
      </c>
      <c r="F741" s="14"/>
      <c r="G741" s="18">
        <f>G742</f>
        <v>1189</v>
      </c>
      <c r="Y741" s="18">
        <f>Y742</f>
        <v>1189</v>
      </c>
    </row>
    <row r="742" spans="1:25" ht="40.5" customHeight="1">
      <c r="A742" s="23" t="s">
        <v>93</v>
      </c>
      <c r="B742" s="21" t="s">
        <v>13</v>
      </c>
      <c r="C742" s="17" t="s">
        <v>41</v>
      </c>
      <c r="D742" s="17" t="s">
        <v>3</v>
      </c>
      <c r="E742" s="21" t="s">
        <v>410</v>
      </c>
      <c r="F742" s="14">
        <v>600</v>
      </c>
      <c r="G742" s="18">
        <f>G743</f>
        <v>1189</v>
      </c>
      <c r="Y742" s="18">
        <f>Y743</f>
        <v>1189</v>
      </c>
    </row>
    <row r="743" spans="1:25" ht="12.75">
      <c r="A743" s="23" t="s">
        <v>134</v>
      </c>
      <c r="B743" s="21" t="s">
        <v>13</v>
      </c>
      <c r="C743" s="17" t="s">
        <v>41</v>
      </c>
      <c r="D743" s="17" t="s">
        <v>3</v>
      </c>
      <c r="E743" s="21" t="s">
        <v>410</v>
      </c>
      <c r="F743" s="14">
        <v>620</v>
      </c>
      <c r="G743" s="18">
        <v>1189</v>
      </c>
      <c r="Y743" s="18">
        <v>1189</v>
      </c>
    </row>
    <row r="744" spans="1:25" ht="25.5">
      <c r="A744" s="20" t="s">
        <v>189</v>
      </c>
      <c r="B744" s="21" t="s">
        <v>13</v>
      </c>
      <c r="C744" s="17" t="s">
        <v>41</v>
      </c>
      <c r="D744" s="17" t="s">
        <v>3</v>
      </c>
      <c r="E744" s="21" t="s">
        <v>190</v>
      </c>
      <c r="F744" s="14"/>
      <c r="G744" s="18">
        <f>G745</f>
        <v>53</v>
      </c>
      <c r="Y744" s="18">
        <f>Y745</f>
        <v>53</v>
      </c>
    </row>
    <row r="745" spans="1:25" ht="38.25">
      <c r="A745" s="20" t="s">
        <v>454</v>
      </c>
      <c r="B745" s="21" t="s">
        <v>13</v>
      </c>
      <c r="C745" s="17" t="s">
        <v>41</v>
      </c>
      <c r="D745" s="17" t="s">
        <v>3</v>
      </c>
      <c r="E745" s="21" t="s">
        <v>191</v>
      </c>
      <c r="F745" s="14"/>
      <c r="G745" s="18">
        <f>G746</f>
        <v>53</v>
      </c>
      <c r="Y745" s="18">
        <f>Y746</f>
        <v>53</v>
      </c>
    </row>
    <row r="746" spans="1:25" ht="38.25">
      <c r="A746" s="23" t="s">
        <v>347</v>
      </c>
      <c r="B746" s="21" t="s">
        <v>13</v>
      </c>
      <c r="C746" s="17" t="s">
        <v>41</v>
      </c>
      <c r="D746" s="17" t="s">
        <v>3</v>
      </c>
      <c r="E746" s="21" t="s">
        <v>191</v>
      </c>
      <c r="F746" s="14">
        <v>200</v>
      </c>
      <c r="G746" s="18">
        <f>G748</f>
        <v>53</v>
      </c>
      <c r="Y746" s="18">
        <f>Y748</f>
        <v>53</v>
      </c>
    </row>
    <row r="747" spans="1:25" ht="38.25" hidden="1">
      <c r="A747" s="23" t="s">
        <v>348</v>
      </c>
      <c r="B747" s="21" t="s">
        <v>13</v>
      </c>
      <c r="C747" s="17" t="s">
        <v>41</v>
      </c>
      <c r="D747" s="17" t="s">
        <v>3</v>
      </c>
      <c r="E747" s="21" t="s">
        <v>99</v>
      </c>
      <c r="F747" s="14">
        <v>244</v>
      </c>
      <c r="G747" s="18">
        <v>1140</v>
      </c>
      <c r="Y747" s="18">
        <v>1140</v>
      </c>
    </row>
    <row r="748" spans="1:25" ht="38.25">
      <c r="A748" s="23" t="s">
        <v>207</v>
      </c>
      <c r="B748" s="21" t="s">
        <v>13</v>
      </c>
      <c r="C748" s="17" t="s">
        <v>41</v>
      </c>
      <c r="D748" s="17" t="s">
        <v>3</v>
      </c>
      <c r="E748" s="21" t="s">
        <v>191</v>
      </c>
      <c r="F748" s="21" t="s">
        <v>110</v>
      </c>
      <c r="G748" s="18">
        <v>53</v>
      </c>
      <c r="Y748" s="18">
        <v>53</v>
      </c>
    </row>
    <row r="749" spans="1:25" ht="31.5">
      <c r="A749" s="43" t="s">
        <v>64</v>
      </c>
      <c r="B749" s="17" t="s">
        <v>14</v>
      </c>
      <c r="C749" s="17"/>
      <c r="D749" s="17"/>
      <c r="E749" s="18"/>
      <c r="F749" s="14"/>
      <c r="G749" s="18">
        <f>G750</f>
        <v>5933</v>
      </c>
      <c r="Y749" s="18">
        <f>Y750</f>
        <v>5933</v>
      </c>
    </row>
    <row r="750" spans="1:25" ht="12.75">
      <c r="A750" s="16" t="s">
        <v>48</v>
      </c>
      <c r="B750" s="17" t="s">
        <v>14</v>
      </c>
      <c r="C750" s="17" t="s">
        <v>0</v>
      </c>
      <c r="D750" s="17" t="s">
        <v>17</v>
      </c>
      <c r="E750" s="18"/>
      <c r="F750" s="14"/>
      <c r="G750" s="15">
        <f>G751</f>
        <v>5933</v>
      </c>
      <c r="H750" s="15">
        <f aca="true" t="shared" si="60" ref="H750:Y750">H751</f>
        <v>0</v>
      </c>
      <c r="I750" s="15">
        <f t="shared" si="60"/>
        <v>0</v>
      </c>
      <c r="J750" s="15">
        <f t="shared" si="60"/>
        <v>0</v>
      </c>
      <c r="K750" s="15">
        <f t="shared" si="60"/>
        <v>0</v>
      </c>
      <c r="L750" s="15">
        <f t="shared" si="60"/>
        <v>0</v>
      </c>
      <c r="M750" s="15">
        <f t="shared" si="60"/>
        <v>0</v>
      </c>
      <c r="N750" s="15">
        <f t="shared" si="60"/>
        <v>0</v>
      </c>
      <c r="O750" s="15">
        <f t="shared" si="60"/>
        <v>0</v>
      </c>
      <c r="P750" s="15">
        <f t="shared" si="60"/>
        <v>0</v>
      </c>
      <c r="Q750" s="15">
        <f t="shared" si="60"/>
        <v>0</v>
      </c>
      <c r="R750" s="15">
        <f t="shared" si="60"/>
        <v>0</v>
      </c>
      <c r="S750" s="15">
        <f t="shared" si="60"/>
        <v>0</v>
      </c>
      <c r="T750" s="15">
        <f t="shared" si="60"/>
        <v>0</v>
      </c>
      <c r="U750" s="15">
        <f t="shared" si="60"/>
        <v>0</v>
      </c>
      <c r="V750" s="15">
        <f t="shared" si="60"/>
        <v>0</v>
      </c>
      <c r="W750" s="15">
        <f t="shared" si="60"/>
        <v>0</v>
      </c>
      <c r="X750" s="15">
        <f t="shared" si="60"/>
        <v>0</v>
      </c>
      <c r="Y750" s="15">
        <f t="shared" si="60"/>
        <v>5933</v>
      </c>
    </row>
    <row r="751" spans="1:25" ht="66" customHeight="1">
      <c r="A751" s="33" t="s">
        <v>23</v>
      </c>
      <c r="B751" s="17" t="s">
        <v>14</v>
      </c>
      <c r="C751" s="17" t="s">
        <v>0</v>
      </c>
      <c r="D751" s="17" t="s">
        <v>12</v>
      </c>
      <c r="E751" s="21"/>
      <c r="F751" s="14"/>
      <c r="G751" s="15">
        <f>G752+G759</f>
        <v>5933</v>
      </c>
      <c r="H751" s="15">
        <f aca="true" t="shared" si="61" ref="H751:Y751">H752+H759</f>
        <v>0</v>
      </c>
      <c r="I751" s="15">
        <f t="shared" si="61"/>
        <v>0</v>
      </c>
      <c r="J751" s="15">
        <f t="shared" si="61"/>
        <v>0</v>
      </c>
      <c r="K751" s="15">
        <f t="shared" si="61"/>
        <v>0</v>
      </c>
      <c r="L751" s="15">
        <f t="shared" si="61"/>
        <v>0</v>
      </c>
      <c r="M751" s="15">
        <f t="shared" si="61"/>
        <v>0</v>
      </c>
      <c r="N751" s="15">
        <f t="shared" si="61"/>
        <v>0</v>
      </c>
      <c r="O751" s="15">
        <f t="shared" si="61"/>
        <v>0</v>
      </c>
      <c r="P751" s="15">
        <f t="shared" si="61"/>
        <v>0</v>
      </c>
      <c r="Q751" s="15">
        <f t="shared" si="61"/>
        <v>0</v>
      </c>
      <c r="R751" s="15">
        <f t="shared" si="61"/>
        <v>0</v>
      </c>
      <c r="S751" s="15">
        <f t="shared" si="61"/>
        <v>0</v>
      </c>
      <c r="T751" s="15">
        <f t="shared" si="61"/>
        <v>0</v>
      </c>
      <c r="U751" s="15">
        <f t="shared" si="61"/>
        <v>0</v>
      </c>
      <c r="V751" s="15">
        <f t="shared" si="61"/>
        <v>0</v>
      </c>
      <c r="W751" s="15">
        <f t="shared" si="61"/>
        <v>0</v>
      </c>
      <c r="X751" s="15">
        <f t="shared" si="61"/>
        <v>0</v>
      </c>
      <c r="Y751" s="15">
        <f t="shared" si="61"/>
        <v>5933</v>
      </c>
    </row>
    <row r="752" spans="1:25" ht="25.5">
      <c r="A752" s="35" t="s">
        <v>66</v>
      </c>
      <c r="B752" s="17" t="s">
        <v>14</v>
      </c>
      <c r="C752" s="17" t="s">
        <v>0</v>
      </c>
      <c r="D752" s="17" t="s">
        <v>12</v>
      </c>
      <c r="E752" s="32" t="s">
        <v>114</v>
      </c>
      <c r="F752" s="14"/>
      <c r="G752" s="15">
        <f>G753+G755+G757</f>
        <v>4320</v>
      </c>
      <c r="Y752" s="15">
        <f>Y753+Y755+Y757</f>
        <v>4320</v>
      </c>
    </row>
    <row r="753" spans="1:25" ht="89.25">
      <c r="A753" s="23" t="s">
        <v>94</v>
      </c>
      <c r="B753" s="17" t="s">
        <v>14</v>
      </c>
      <c r="C753" s="17" t="s">
        <v>0</v>
      </c>
      <c r="D753" s="17" t="s">
        <v>12</v>
      </c>
      <c r="E753" s="32" t="s">
        <v>114</v>
      </c>
      <c r="F753" s="14">
        <v>100</v>
      </c>
      <c r="G753" s="15">
        <f>G754</f>
        <v>3065</v>
      </c>
      <c r="Y753" s="15">
        <f>Y754</f>
        <v>3065</v>
      </c>
    </row>
    <row r="754" spans="1:25" ht="38.25">
      <c r="A754" s="24" t="s">
        <v>209</v>
      </c>
      <c r="B754" s="17" t="s">
        <v>14</v>
      </c>
      <c r="C754" s="17" t="s">
        <v>0</v>
      </c>
      <c r="D754" s="17" t="s">
        <v>12</v>
      </c>
      <c r="E754" s="32" t="s">
        <v>114</v>
      </c>
      <c r="F754" s="14">
        <v>120</v>
      </c>
      <c r="G754" s="15">
        <v>3065</v>
      </c>
      <c r="Y754" s="15">
        <v>3065</v>
      </c>
    </row>
    <row r="755" spans="1:25" ht="38.25">
      <c r="A755" s="23" t="s">
        <v>347</v>
      </c>
      <c r="B755" s="17" t="s">
        <v>14</v>
      </c>
      <c r="C755" s="17" t="s">
        <v>0</v>
      </c>
      <c r="D755" s="17" t="s">
        <v>12</v>
      </c>
      <c r="E755" s="32" t="s">
        <v>114</v>
      </c>
      <c r="F755" s="14">
        <v>200</v>
      </c>
      <c r="G755" s="15">
        <f>G756</f>
        <v>1245</v>
      </c>
      <c r="Y755" s="15">
        <f>Y756</f>
        <v>1245</v>
      </c>
    </row>
    <row r="756" spans="1:25" ht="38.25">
      <c r="A756" s="23" t="s">
        <v>348</v>
      </c>
      <c r="B756" s="17" t="s">
        <v>14</v>
      </c>
      <c r="C756" s="17" t="s">
        <v>0</v>
      </c>
      <c r="D756" s="17" t="s">
        <v>12</v>
      </c>
      <c r="E756" s="32" t="s">
        <v>114</v>
      </c>
      <c r="F756" s="14">
        <v>240</v>
      </c>
      <c r="G756" s="15">
        <v>1245</v>
      </c>
      <c r="Y756" s="15">
        <v>1245</v>
      </c>
    </row>
    <row r="757" spans="1:25" ht="12.75">
      <c r="A757" s="23" t="s">
        <v>68</v>
      </c>
      <c r="B757" s="17" t="s">
        <v>14</v>
      </c>
      <c r="C757" s="17" t="s">
        <v>0</v>
      </c>
      <c r="D757" s="17" t="s">
        <v>12</v>
      </c>
      <c r="E757" s="32" t="s">
        <v>114</v>
      </c>
      <c r="F757" s="14">
        <v>800</v>
      </c>
      <c r="G757" s="15">
        <f>G758</f>
        <v>10</v>
      </c>
      <c r="Y757" s="15">
        <f>Y758</f>
        <v>10</v>
      </c>
    </row>
    <row r="758" spans="1:25" ht="25.5">
      <c r="A758" s="24" t="s">
        <v>365</v>
      </c>
      <c r="B758" s="17" t="s">
        <v>14</v>
      </c>
      <c r="C758" s="17" t="s">
        <v>0</v>
      </c>
      <c r="D758" s="17" t="s">
        <v>12</v>
      </c>
      <c r="E758" s="32" t="s">
        <v>114</v>
      </c>
      <c r="F758" s="14">
        <v>850</v>
      </c>
      <c r="G758" s="15">
        <v>10</v>
      </c>
      <c r="Y758" s="15">
        <v>10</v>
      </c>
    </row>
    <row r="759" spans="1:25" ht="25.5">
      <c r="A759" s="35" t="s">
        <v>24</v>
      </c>
      <c r="B759" s="17" t="s">
        <v>14</v>
      </c>
      <c r="C759" s="17" t="s">
        <v>0</v>
      </c>
      <c r="D759" s="17" t="s">
        <v>12</v>
      </c>
      <c r="E759" s="21" t="s">
        <v>208</v>
      </c>
      <c r="F759" s="14"/>
      <c r="G759" s="15">
        <f>G760</f>
        <v>1613</v>
      </c>
      <c r="Y759" s="15">
        <f>Y760</f>
        <v>1613</v>
      </c>
    </row>
    <row r="760" spans="1:25" ht="89.25">
      <c r="A760" s="23" t="s">
        <v>94</v>
      </c>
      <c r="B760" s="17" t="s">
        <v>14</v>
      </c>
      <c r="C760" s="17" t="s">
        <v>0</v>
      </c>
      <c r="D760" s="17" t="s">
        <v>12</v>
      </c>
      <c r="E760" s="21" t="s">
        <v>208</v>
      </c>
      <c r="F760" s="14">
        <v>100</v>
      </c>
      <c r="G760" s="15">
        <f>G761</f>
        <v>1613</v>
      </c>
      <c r="Y760" s="15">
        <f>Y761</f>
        <v>1613</v>
      </c>
    </row>
    <row r="761" spans="1:25" ht="38.25">
      <c r="A761" s="24" t="s">
        <v>209</v>
      </c>
      <c r="B761" s="17" t="s">
        <v>14</v>
      </c>
      <c r="C761" s="17" t="s">
        <v>0</v>
      </c>
      <c r="D761" s="17" t="s">
        <v>12</v>
      </c>
      <c r="E761" s="21" t="s">
        <v>208</v>
      </c>
      <c r="F761" s="14">
        <v>120</v>
      </c>
      <c r="G761" s="15">
        <v>1613</v>
      </c>
      <c r="Y761" s="15">
        <v>1613</v>
      </c>
    </row>
    <row r="762" spans="1:25" ht="15.75">
      <c r="A762" s="90" t="s">
        <v>346</v>
      </c>
      <c r="B762" s="68"/>
      <c r="C762" s="68"/>
      <c r="D762" s="68"/>
      <c r="E762" s="68"/>
      <c r="F762" s="14"/>
      <c r="G762" s="91">
        <f>G749+G478+G408+G147+G131+G18+1</f>
        <v>2310343</v>
      </c>
      <c r="Y762" s="91">
        <f>Y749+Y478+Y408+Y147+Y131+Y18-1</f>
        <v>1961240</v>
      </c>
    </row>
  </sheetData>
  <sheetProtection/>
  <mergeCells count="17">
    <mergeCell ref="A16:A17"/>
    <mergeCell ref="A8:Y8"/>
    <mergeCell ref="A9:Y9"/>
    <mergeCell ref="A10:Y10"/>
    <mergeCell ref="A11:Y11"/>
    <mergeCell ref="A12:Y12"/>
    <mergeCell ref="A13:Y13"/>
    <mergeCell ref="G1:Y1"/>
    <mergeCell ref="G2:Y2"/>
    <mergeCell ref="G3:Y3"/>
    <mergeCell ref="G4:Y4"/>
    <mergeCell ref="G16:Y16"/>
    <mergeCell ref="B16:B17"/>
    <mergeCell ref="C16:C17"/>
    <mergeCell ref="D16:D17"/>
    <mergeCell ref="E16:E17"/>
    <mergeCell ref="F16:F17"/>
  </mergeCells>
  <printOptions/>
  <pageMargins left="1.1811023622047245" right="0.1968503937007874" top="0.3937007874015748" bottom="0.5905511811023623" header="0.11811023622047245" footer="0.1181102362204724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Филимонова Ольга Михайловна</cp:lastModifiedBy>
  <cp:lastPrinted>2018-12-21T06:27:48Z</cp:lastPrinted>
  <dcterms:created xsi:type="dcterms:W3CDTF">2007-10-10T11:56:06Z</dcterms:created>
  <dcterms:modified xsi:type="dcterms:W3CDTF">2018-12-21T09:18:35Z</dcterms:modified>
  <cp:category/>
  <cp:version/>
  <cp:contentType/>
  <cp:contentStatus/>
</cp:coreProperties>
</file>