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2018_год" sheetId="1" r:id="rId1"/>
  </sheets>
  <definedNames>
    <definedName name="_xlnm.Print_Titles" localSheetId="0">'2018_год'!$12:$12</definedName>
  </definedNames>
  <calcPr fullCalcOnLoad="1"/>
</workbook>
</file>

<file path=xl/sharedStrings.xml><?xml version="1.0" encoding="utf-8"?>
<sst xmlns="http://schemas.openxmlformats.org/spreadsheetml/2006/main" count="183" uniqueCount="79">
  <si>
    <t>(тыс. руб.)</t>
  </si>
  <si>
    <t>ОБЩЕГОСУДАРСТВЕННЫЕ ВОПРОСЫ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</si>
  <si>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</si>
  <si>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</si>
  <si>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 xml:space="preserve">Резервные фонды </t>
  </si>
  <si>
    <t>Другие общегосударственные вопросы</t>
  </si>
  <si>
    <t>НАЦИОНАЛЬНАЯ БЕЗОПАСНОСТЬ И 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</si>
  <si>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</si>
  <si>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Миграционная политика </t>
  </si>
  <si>
    <t>НАЦИОНАЛЬНАЯ ЭКОНОМИКА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</si>
  <si>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</si>
  <si>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</si>
  <si>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</si>
  <si>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</si>
  <si>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</si>
  <si>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</si>
  <si>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</si>
  <si>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</si>
  <si>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 xml:space="preserve">Общее образование </t>
  </si>
  <si>
    <t>Другие вопросы в области образования</t>
  </si>
  <si>
    <t xml:space="preserve">Культура </t>
  </si>
  <si>
    <t>Амбулаторная помощь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</si>
  <si>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</si>
  <si>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</si>
  <si>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</si>
  <si>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</si>
  <si>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</si>
  <si>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вопросы в области социальной политики</t>
  </si>
  <si>
    <t>Наименование</t>
  </si>
  <si>
    <t>Сумма</t>
  </si>
  <si>
    <t>Рз</t>
  </si>
  <si>
    <t>ПР</t>
  </si>
  <si>
    <t>00</t>
  </si>
  <si>
    <t>02</t>
  </si>
  <si>
    <t>03</t>
  </si>
  <si>
    <t>04</t>
  </si>
  <si>
    <t>05</t>
  </si>
  <si>
    <t>06</t>
  </si>
  <si>
    <t>12</t>
  </si>
  <si>
    <t>08</t>
  </si>
  <si>
    <t>09</t>
  </si>
  <si>
    <t>10</t>
  </si>
  <si>
    <t>11</t>
  </si>
  <si>
    <t>01</t>
  </si>
  <si>
    <t>07</t>
  </si>
  <si>
    <t>ВСЕГО РАСХОДОВ</t>
  </si>
  <si>
    <t>Благоустройство</t>
  </si>
  <si>
    <t>Дошкольное образование</t>
  </si>
  <si>
    <t>Охрана семьи и детства</t>
  </si>
  <si>
    <t>к решению</t>
  </si>
  <si>
    <t>Ишимской городской Думы</t>
  </si>
  <si>
    <t>Связь и информатика</t>
  </si>
  <si>
    <t>Обеспечение пожарной безопасности</t>
  </si>
  <si>
    <t>ОХРАНА ОКРУЖАЮЩЕЙ СРЕДЫ</t>
  </si>
  <si>
    <t>Другие вопросы в области охраны окружающей среды</t>
  </si>
  <si>
    <t>13</t>
  </si>
  <si>
    <t>Массовый спорт</t>
  </si>
  <si>
    <t>Спорт высших достижений</t>
  </si>
  <si>
    <t>Другие вопросы в области физической культуры и спорта</t>
  </si>
  <si>
    <t>Дорожное хозяйство (дорожные фонды)</t>
  </si>
  <si>
    <t xml:space="preserve">ЗДРАВООХРАНЕНИЕ </t>
  </si>
  <si>
    <t>ФИЗИЧЕСКАЯ КУЛЬТУРА И СПОРТ</t>
  </si>
  <si>
    <t>Другие вопросы в области национальной безопасности и правоохранительной деятельности</t>
  </si>
  <si>
    <t>14</t>
  </si>
  <si>
    <t>Топливно-энергетический комплекс</t>
  </si>
  <si>
    <t>Общеэкономические вопросы</t>
  </si>
  <si>
    <t>Водное хозяйство</t>
  </si>
  <si>
    <t>КУЛЬТУРА,  КИНЕМАТОГРАФИЯ</t>
  </si>
  <si>
    <t>Другие вопросы в области культуры, кинематографии</t>
  </si>
  <si>
    <t>Функционирование  высшего должностного лица субъекта Российской Федерации и муниципального образования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</si>
  <si>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</si>
  <si>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</si>
  <si>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Распределение бюджетных ассигнований по разделам и подразделам   </t>
  </si>
  <si>
    <t>Дополнительное образование детей</t>
  </si>
  <si>
    <t>Молодежная политика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</si>
  <si>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</si>
  <si>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классификации расходов бюджета города на 2019 год </t>
  </si>
  <si>
    <t>Приложение 6</t>
  </si>
  <si>
    <t>от 31.01.2019 № 228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</si>
</sst>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9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2"/>
      <color indexed="8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2"/>
      <color indexed="60"/>
      <name val="Arial Cyr"/>
      <family val="0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C00000"/>
      <name val="Arial Cyr"/>
      <family val="0"/>
    </font>
    <font>
      <b/>
      <sz val="12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49" fontId="3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top"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4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wrapText="1"/>
    </xf>
    <xf numFmtId="3" fontId="48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D70"/>
  <sheetViews>
    <sheetView tabSelected="1" view="pageBreakPreview" zoomScaleSheetLayoutView="100" workbookViewId="0" topLeftCell="A1">
      <selection activeCell="F16" sqref="F16"/>
    </sheetView>
  </sheetViews>
  <sheetFormatPr defaultColWidth="9.00390625" defaultRowHeight="12.75"/>
  <cols>
    <col min="1" max="1" width="62.00390625" style="3" customWidth="1"/>
    <col min="2" max="3" width="7.25390625" style="3" customWidth="1"/>
    <col min="4" max="4" width="13.25390625" style="38" customWidth="1"/>
    <col min="5" max="16384" width="9.125" style="11" customWidth="1"/>
  </cols>
  <sheetData>
    <row r="1" ht="12.75" customHeight="1">
      <c r="D1" s="24" t="s">
        <v>77</v>
      </c>
    </row>
    <row r="2" ht="12.75" customHeight="1">
      <c r="D2" s="24" t="s">
        <v>49</v>
      </c>
    </row>
    <row r="3" ht="12.75" customHeight="1">
      <c r="D3" s="24" t="s">
        <v>50</v>
      </c>
    </row>
    <row r="4" ht="12.75" customHeight="1">
      <c r="D4" s="25" t="s">
        <v>78</v>
      </c>
    </row>
    <row r="5" spans="3:4" ht="14.25">
      <c r="C5" s="18"/>
      <c r="D5" s="26"/>
    </row>
    <row r="6" spans="3:4" ht="14.25">
      <c r="C6" s="18"/>
      <c r="D6" s="26"/>
    </row>
    <row r="7" ht="15">
      <c r="D7" s="27"/>
    </row>
    <row r="8" spans="1:4" ht="16.5">
      <c r="A8" s="39" t="s">
        <v>72</v>
      </c>
      <c r="B8" s="39"/>
      <c r="C8" s="39"/>
      <c r="D8" s="39"/>
    </row>
    <row r="9" spans="1:4" ht="16.5">
      <c r="A9" s="39" t="s">
        <v>76</v>
      </c>
      <c r="B9" s="39"/>
      <c r="C9" s="39"/>
      <c r="D9" s="39"/>
    </row>
    <row r="10" spans="1:4" ht="14.25" customHeight="1">
      <c r="A10" s="19"/>
      <c r="B10" s="19"/>
      <c r="C10" s="19"/>
      <c r="D10" s="28"/>
    </row>
    <row r="11" spans="1:4" ht="15">
      <c r="A11" s="1"/>
      <c r="B11" s="1"/>
      <c r="C11" s="1"/>
      <c r="D11" s="29" t="s">
        <v>0</v>
      </c>
    </row>
    <row r="12" spans="1:4" s="12" customFormat="1" ht="29.25" customHeight="1">
      <c r="A12" s="2" t="s">
        <v>28</v>
      </c>
      <c r="B12" s="2" t="s">
        <v>30</v>
      </c>
      <c r="C12" s="2" t="s">
        <v>31</v>
      </c>
      <c r="D12" s="30" t="s">
        <v>29</v>
      </c>
    </row>
    <row r="13" spans="1:4" s="14" customFormat="1" ht="15" customHeight="1">
      <c r="A13" s="4" t="s">
        <v>1</v>
      </c>
      <c r="B13" s="13" t="s">
        <v>43</v>
      </c>
      <c r="C13" s="10" t="s">
        <v>32</v>
      </c>
      <c r="D13" s="31">
        <f>D15+D16+D18+D19+D14+D17</f>
        <v>150863</v>
      </c>
    </row>
    <row r="14" spans="1:4" s="7" customFormat="1" ht="32.25" customHeight="1">
      <c r="A14" s="5" t="s">
        <v>69</v>
      </c>
      <c r="B14" s="15" t="s">
        <v>43</v>
      </c>
      <c r="C14" s="8" t="s">
        <v>33</v>
      </c>
      <c r="D14" s="32">
        <v>2526</v>
      </c>
    </row>
    <row r="15" spans="1:4" s="22" customFormat="1" ht="45">
      <c r="A15" s="5" t="s">
        <v>2</v>
      </c>
      <c r="B15" s="15" t="s">
        <v>43</v>
      </c>
      <c r="C15" s="8" t="s">
        <v>34</v>
      </c>
      <c r="D15" s="32">
        <v>5933</v>
      </c>
    </row>
    <row r="16" spans="1:4" s="23" customFormat="1" ht="45" customHeight="1">
      <c r="A16" s="5" t="s">
        <v>3</v>
      </c>
      <c r="B16" s="15" t="s">
        <v>43</v>
      </c>
      <c r="C16" s="8" t="s">
        <v>35</v>
      </c>
      <c r="D16" s="32">
        <v>61783</v>
      </c>
    </row>
    <row r="17" spans="1:4" s="23" customFormat="1" ht="45.75" customHeight="1">
      <c r="A17" s="5" t="s">
        <v>75</v>
      </c>
      <c r="B17" s="15" t="s">
        <v>43</v>
      </c>
      <c r="C17" s="8" t="s">
        <v>37</v>
      </c>
      <c r="D17" s="32">
        <v>21150</v>
      </c>
    </row>
    <row r="18" spans="1:4" s="7" customFormat="1" ht="15">
      <c r="A18" s="5" t="s">
        <v>4</v>
      </c>
      <c r="B18" s="15" t="s">
        <v>43</v>
      </c>
      <c r="C18" s="8" t="s">
        <v>42</v>
      </c>
      <c r="D18" s="32">
        <v>3000</v>
      </c>
    </row>
    <row r="19" spans="1:4" s="7" customFormat="1" ht="15">
      <c r="A19" s="5" t="s">
        <v>5</v>
      </c>
      <c r="B19" s="15" t="s">
        <v>43</v>
      </c>
      <c r="C19" s="8" t="s">
        <v>55</v>
      </c>
      <c r="D19" s="32">
        <f>422+21275+5000+80+2870+6238+326+103+12614+1513+2465+800+123+703+99+700+800+340</f>
        <v>56471</v>
      </c>
    </row>
    <row r="20" spans="1:4" s="7" customFormat="1" ht="34.5" customHeight="1">
      <c r="A20" s="6" t="s">
        <v>6</v>
      </c>
      <c r="B20" s="16" t="s">
        <v>34</v>
      </c>
      <c r="C20" s="9" t="s">
        <v>32</v>
      </c>
      <c r="D20" s="33">
        <f>D21+D23+D22+D24</f>
        <v>16737</v>
      </c>
    </row>
    <row r="21" spans="1:4" s="7" customFormat="1" ht="45.75" customHeight="1">
      <c r="A21" s="5" t="s">
        <v>7</v>
      </c>
      <c r="B21" s="15" t="s">
        <v>34</v>
      </c>
      <c r="C21" s="8" t="s">
        <v>40</v>
      </c>
      <c r="D21" s="32">
        <f>11556+248</f>
        <v>11804</v>
      </c>
    </row>
    <row r="22" spans="1:4" s="7" customFormat="1" ht="16.5" customHeight="1">
      <c r="A22" s="5" t="s">
        <v>52</v>
      </c>
      <c r="B22" s="15" t="s">
        <v>34</v>
      </c>
      <c r="C22" s="8" t="s">
        <v>41</v>
      </c>
      <c r="D22" s="32">
        <v>2638</v>
      </c>
    </row>
    <row r="23" spans="1:4" s="7" customFormat="1" ht="15" hidden="1">
      <c r="A23" s="5" t="s">
        <v>8</v>
      </c>
      <c r="B23" s="15" t="s">
        <v>34</v>
      </c>
      <c r="C23" s="8" t="s">
        <v>42</v>
      </c>
      <c r="D23" s="32"/>
    </row>
    <row r="24" spans="1:4" s="7" customFormat="1" ht="30">
      <c r="A24" s="5" t="s">
        <v>62</v>
      </c>
      <c r="B24" s="15" t="s">
        <v>34</v>
      </c>
      <c r="C24" s="8" t="s">
        <v>63</v>
      </c>
      <c r="D24" s="32">
        <v>2295</v>
      </c>
    </row>
    <row r="25" spans="1:4" s="7" customFormat="1" ht="15.75">
      <c r="A25" s="6" t="s">
        <v>9</v>
      </c>
      <c r="B25" s="16" t="s">
        <v>35</v>
      </c>
      <c r="C25" s="9" t="s">
        <v>32</v>
      </c>
      <c r="D25" s="33">
        <f>SUM(D26:D34)</f>
        <v>700126</v>
      </c>
    </row>
    <row r="26" spans="1:4" s="7" customFormat="1" ht="15" customHeight="1" hidden="1">
      <c r="A26" s="5" t="s">
        <v>65</v>
      </c>
      <c r="B26" s="15" t="s">
        <v>35</v>
      </c>
      <c r="C26" s="8" t="s">
        <v>43</v>
      </c>
      <c r="D26" s="34"/>
    </row>
    <row r="27" spans="1:4" s="7" customFormat="1" ht="15">
      <c r="A27" s="5" t="s">
        <v>64</v>
      </c>
      <c r="B27" s="15" t="s">
        <v>35</v>
      </c>
      <c r="C27" s="8" t="s">
        <v>33</v>
      </c>
      <c r="D27" s="32">
        <v>2230</v>
      </c>
    </row>
    <row r="28" spans="1:4" s="7" customFormat="1" ht="15" customHeight="1" hidden="1">
      <c r="A28" s="5" t="s">
        <v>66</v>
      </c>
      <c r="B28" s="15" t="s">
        <v>35</v>
      </c>
      <c r="C28" s="8" t="s">
        <v>37</v>
      </c>
      <c r="D28" s="32"/>
    </row>
    <row r="29" spans="1:4" s="7" customFormat="1" ht="18" customHeight="1" hidden="1">
      <c r="A29" s="5" t="s">
        <v>10</v>
      </c>
      <c r="B29" s="15" t="s">
        <v>35</v>
      </c>
      <c r="C29" s="8" t="s">
        <v>44</v>
      </c>
      <c r="D29" s="32"/>
    </row>
    <row r="30" spans="1:4" s="7" customFormat="1" ht="18" customHeight="1">
      <c r="A30" s="5" t="s">
        <v>66</v>
      </c>
      <c r="B30" s="15" t="s">
        <v>35</v>
      </c>
      <c r="C30" s="8" t="s">
        <v>37</v>
      </c>
      <c r="D30" s="32">
        <f>2837+159526+79642+3</f>
        <v>242008</v>
      </c>
    </row>
    <row r="31" spans="1:4" s="7" customFormat="1" ht="15">
      <c r="A31" s="5" t="s">
        <v>11</v>
      </c>
      <c r="B31" s="15" t="s">
        <v>35</v>
      </c>
      <c r="C31" s="8" t="s">
        <v>39</v>
      </c>
      <c r="D31" s="32">
        <f>843+422+148420</f>
        <v>149685</v>
      </c>
    </row>
    <row r="32" spans="1:4" s="7" customFormat="1" ht="15">
      <c r="A32" s="5" t="s">
        <v>59</v>
      </c>
      <c r="B32" s="15" t="s">
        <v>35</v>
      </c>
      <c r="C32" s="8" t="s">
        <v>40</v>
      </c>
      <c r="D32" s="32">
        <f>112456+10087+40000+1541+50088+82962+1195</f>
        <v>298329</v>
      </c>
    </row>
    <row r="33" spans="1:4" s="7" customFormat="1" ht="18.75" customHeight="1" hidden="1">
      <c r="A33" s="5" t="s">
        <v>51</v>
      </c>
      <c r="B33" s="15" t="s">
        <v>35</v>
      </c>
      <c r="C33" s="8" t="s">
        <v>41</v>
      </c>
      <c r="D33" s="32"/>
    </row>
    <row r="34" spans="1:4" s="7" customFormat="1" ht="15">
      <c r="A34" s="5" t="s">
        <v>12</v>
      </c>
      <c r="B34" s="15" t="s">
        <v>35</v>
      </c>
      <c r="C34" s="8" t="s">
        <v>38</v>
      </c>
      <c r="D34" s="32">
        <f>5058+325+101+2300+90</f>
        <v>7874</v>
      </c>
    </row>
    <row r="35" spans="1:4" s="7" customFormat="1" ht="15.75">
      <c r="A35" s="6" t="s">
        <v>13</v>
      </c>
      <c r="B35" s="16" t="s">
        <v>36</v>
      </c>
      <c r="C35" s="9" t="s">
        <v>32</v>
      </c>
      <c r="D35" s="33">
        <f>D36+D38+D37+D39+D40</f>
        <v>238269</v>
      </c>
    </row>
    <row r="36" spans="1:4" s="7" customFormat="1" ht="15">
      <c r="A36" s="5" t="s">
        <v>14</v>
      </c>
      <c r="B36" s="15" t="s">
        <v>36</v>
      </c>
      <c r="C36" s="8" t="s">
        <v>43</v>
      </c>
      <c r="D36" s="32">
        <f>6003+1662+9618+2300-2300+13536+2000</f>
        <v>32819</v>
      </c>
    </row>
    <row r="37" spans="1:4" s="7" customFormat="1" ht="15">
      <c r="A37" s="5" t="s">
        <v>15</v>
      </c>
      <c r="B37" s="15" t="s">
        <v>36</v>
      </c>
      <c r="C37" s="8" t="s">
        <v>33</v>
      </c>
      <c r="D37" s="32">
        <f>37153+195+9566+9803+5800+10366+7405</f>
        <v>80288</v>
      </c>
    </row>
    <row r="38" spans="1:4" s="7" customFormat="1" ht="15">
      <c r="A38" s="5" t="s">
        <v>46</v>
      </c>
      <c r="B38" s="15" t="s">
        <v>36</v>
      </c>
      <c r="C38" s="8" t="s">
        <v>34</v>
      </c>
      <c r="D38" s="32">
        <f>52134+1436+6921+29388+2687-1</f>
        <v>92565</v>
      </c>
    </row>
    <row r="39" spans="1:4" s="7" customFormat="1" ht="30" hidden="1">
      <c r="A39" s="5" t="s">
        <v>16</v>
      </c>
      <c r="B39" s="15" t="s">
        <v>36</v>
      </c>
      <c r="C39" s="8" t="s">
        <v>36</v>
      </c>
      <c r="D39" s="32"/>
    </row>
    <row r="40" spans="1:4" s="7" customFormat="1" ht="30">
      <c r="A40" s="5" t="s">
        <v>16</v>
      </c>
      <c r="B40" s="15" t="s">
        <v>36</v>
      </c>
      <c r="C40" s="8" t="s">
        <v>36</v>
      </c>
      <c r="D40" s="32">
        <f>23126+6651+2820</f>
        <v>32597</v>
      </c>
    </row>
    <row r="41" spans="1:4" s="7" customFormat="1" ht="15.75" hidden="1">
      <c r="A41" s="6" t="s">
        <v>53</v>
      </c>
      <c r="B41" s="16" t="s">
        <v>37</v>
      </c>
      <c r="C41" s="9" t="s">
        <v>32</v>
      </c>
      <c r="D41" s="35">
        <f>D42</f>
        <v>0</v>
      </c>
    </row>
    <row r="42" spans="1:4" s="7" customFormat="1" ht="15" hidden="1">
      <c r="A42" s="5" t="s">
        <v>54</v>
      </c>
      <c r="B42" s="15" t="s">
        <v>37</v>
      </c>
      <c r="C42" s="8" t="s">
        <v>36</v>
      </c>
      <c r="D42" s="36"/>
    </row>
    <row r="43" spans="1:4" s="7" customFormat="1" ht="15.75" hidden="1">
      <c r="A43" s="6" t="s">
        <v>53</v>
      </c>
      <c r="B43" s="15" t="s">
        <v>37</v>
      </c>
      <c r="C43" s="8" t="s">
        <v>36</v>
      </c>
      <c r="D43" s="35"/>
    </row>
    <row r="44" spans="1:4" s="7" customFormat="1" ht="15" hidden="1">
      <c r="A44" s="21" t="s">
        <v>54</v>
      </c>
      <c r="B44" s="15" t="s">
        <v>37</v>
      </c>
      <c r="C44" s="8" t="s">
        <v>36</v>
      </c>
      <c r="D44" s="36"/>
    </row>
    <row r="45" spans="1:4" s="7" customFormat="1" ht="15.75">
      <c r="A45" s="6" t="s">
        <v>17</v>
      </c>
      <c r="B45" s="16" t="s">
        <v>44</v>
      </c>
      <c r="C45" s="9" t="s">
        <v>32</v>
      </c>
      <c r="D45" s="33">
        <f>SUM(D46:D50)</f>
        <v>1081246</v>
      </c>
    </row>
    <row r="46" spans="1:4" s="7" customFormat="1" ht="15">
      <c r="A46" s="5" t="s">
        <v>47</v>
      </c>
      <c r="B46" s="15" t="s">
        <v>44</v>
      </c>
      <c r="C46" s="8" t="s">
        <v>43</v>
      </c>
      <c r="D46" s="32">
        <f>354666+4196+1572+3800+4200+46</f>
        <v>368480</v>
      </c>
    </row>
    <row r="47" spans="1:4" s="7" customFormat="1" ht="15">
      <c r="A47" s="5" t="s">
        <v>18</v>
      </c>
      <c r="B47" s="15" t="s">
        <v>44</v>
      </c>
      <c r="C47" s="8" t="s">
        <v>33</v>
      </c>
      <c r="D47" s="32">
        <f>562883+8387-3800+310</f>
        <v>567780</v>
      </c>
    </row>
    <row r="48" spans="1:4" s="7" customFormat="1" ht="15">
      <c r="A48" s="5" t="s">
        <v>73</v>
      </c>
      <c r="B48" s="15" t="s">
        <v>44</v>
      </c>
      <c r="C48" s="8" t="s">
        <v>34</v>
      </c>
      <c r="D48" s="32">
        <v>111486</v>
      </c>
    </row>
    <row r="49" spans="1:4" s="7" customFormat="1" ht="15">
      <c r="A49" s="5" t="s">
        <v>74</v>
      </c>
      <c r="B49" s="15" t="s">
        <v>44</v>
      </c>
      <c r="C49" s="8" t="s">
        <v>44</v>
      </c>
      <c r="D49" s="32">
        <f>14365+4785+133+284</f>
        <v>19567</v>
      </c>
    </row>
    <row r="50" spans="1:4" s="7" customFormat="1" ht="15">
      <c r="A50" s="5" t="s">
        <v>19</v>
      </c>
      <c r="B50" s="15" t="s">
        <v>44</v>
      </c>
      <c r="C50" s="8" t="s">
        <v>40</v>
      </c>
      <c r="D50" s="32">
        <v>13933</v>
      </c>
    </row>
    <row r="51" spans="1:4" s="7" customFormat="1" ht="15.75">
      <c r="A51" s="6" t="s">
        <v>67</v>
      </c>
      <c r="B51" s="16" t="s">
        <v>39</v>
      </c>
      <c r="C51" s="9" t="s">
        <v>32</v>
      </c>
      <c r="D51" s="33">
        <f>D52+D53</f>
        <v>111648</v>
      </c>
    </row>
    <row r="52" spans="1:4" s="7" customFormat="1" ht="15">
      <c r="A52" s="5" t="s">
        <v>20</v>
      </c>
      <c r="B52" s="15" t="s">
        <v>39</v>
      </c>
      <c r="C52" s="8" t="s">
        <v>43</v>
      </c>
      <c r="D52" s="32">
        <f>105812+5480</f>
        <v>111292</v>
      </c>
    </row>
    <row r="53" spans="1:4" s="7" customFormat="1" ht="15">
      <c r="A53" s="5" t="s">
        <v>68</v>
      </c>
      <c r="B53" s="15" t="s">
        <v>39</v>
      </c>
      <c r="C53" s="8" t="s">
        <v>35</v>
      </c>
      <c r="D53" s="32">
        <v>356</v>
      </c>
    </row>
    <row r="54" spans="1:4" s="7" customFormat="1" ht="15.75" hidden="1">
      <c r="A54" s="6" t="s">
        <v>60</v>
      </c>
      <c r="B54" s="16" t="s">
        <v>40</v>
      </c>
      <c r="C54" s="9" t="s">
        <v>32</v>
      </c>
      <c r="D54" s="33">
        <f>D55+D56</f>
        <v>0</v>
      </c>
    </row>
    <row r="55" spans="1:4" s="7" customFormat="1" ht="15" hidden="1">
      <c r="A55" s="5" t="s">
        <v>21</v>
      </c>
      <c r="B55" s="15" t="s">
        <v>40</v>
      </c>
      <c r="C55" s="8" t="s">
        <v>33</v>
      </c>
      <c r="D55" s="32"/>
    </row>
    <row r="56" spans="1:4" s="7" customFormat="1" ht="30" hidden="1">
      <c r="A56" s="5" t="s">
        <v>22</v>
      </c>
      <c r="B56" s="15" t="s">
        <v>40</v>
      </c>
      <c r="C56" s="8" t="s">
        <v>41</v>
      </c>
      <c r="D56" s="32"/>
    </row>
    <row r="57" spans="1:4" s="7" customFormat="1" ht="15.75">
      <c r="A57" s="6" t="s">
        <v>23</v>
      </c>
      <c r="B57" s="16" t="s">
        <v>41</v>
      </c>
      <c r="C57" s="9" t="s">
        <v>32</v>
      </c>
      <c r="D57" s="33">
        <f>SUM(D58:D63)</f>
        <v>219639</v>
      </c>
    </row>
    <row r="58" spans="1:4" s="7" customFormat="1" ht="15">
      <c r="A58" s="5" t="s">
        <v>24</v>
      </c>
      <c r="B58" s="15" t="s">
        <v>41</v>
      </c>
      <c r="C58" s="8" t="s">
        <v>43</v>
      </c>
      <c r="D58" s="32">
        <v>3400</v>
      </c>
    </row>
    <row r="59" spans="1:4" s="7" customFormat="1" ht="15" hidden="1">
      <c r="A59" s="5" t="s">
        <v>25</v>
      </c>
      <c r="B59" s="15" t="s">
        <v>41</v>
      </c>
      <c r="C59" s="8" t="s">
        <v>33</v>
      </c>
      <c r="D59" s="32"/>
    </row>
    <row r="60" spans="1:4" s="7" customFormat="1" ht="15">
      <c r="A60" s="5" t="s">
        <v>25</v>
      </c>
      <c r="B60" s="15" t="s">
        <v>41</v>
      </c>
      <c r="C60" s="8" t="s">
        <v>33</v>
      </c>
      <c r="D60" s="32">
        <v>40309</v>
      </c>
    </row>
    <row r="61" spans="1:4" s="7" customFormat="1" ht="15">
      <c r="A61" s="5" t="s">
        <v>26</v>
      </c>
      <c r="B61" s="15" t="s">
        <v>41</v>
      </c>
      <c r="C61" s="8" t="s">
        <v>34</v>
      </c>
      <c r="D61" s="32">
        <f>1240+1771+43160+52274+27479+1000+2727+3427+120</f>
        <v>133198</v>
      </c>
    </row>
    <row r="62" spans="1:4" s="7" customFormat="1" ht="15">
      <c r="A62" s="5" t="s">
        <v>48</v>
      </c>
      <c r="B62" s="15" t="s">
        <v>41</v>
      </c>
      <c r="C62" s="8" t="s">
        <v>35</v>
      </c>
      <c r="D62" s="32">
        <v>31911</v>
      </c>
    </row>
    <row r="63" spans="1:4" s="7" customFormat="1" ht="15">
      <c r="A63" s="5" t="s">
        <v>27</v>
      </c>
      <c r="B63" s="15" t="s">
        <v>41</v>
      </c>
      <c r="C63" s="8" t="s">
        <v>37</v>
      </c>
      <c r="D63" s="32">
        <f>2529+8292</f>
        <v>10821</v>
      </c>
    </row>
    <row r="64" spans="1:4" s="7" customFormat="1" ht="15.75">
      <c r="A64" s="17" t="s">
        <v>61</v>
      </c>
      <c r="B64" s="16" t="s">
        <v>42</v>
      </c>
      <c r="C64" s="9" t="s">
        <v>32</v>
      </c>
      <c r="D64" s="33">
        <f>D65+D66+D67</f>
        <v>180443</v>
      </c>
    </row>
    <row r="65" spans="1:4" s="7" customFormat="1" ht="15">
      <c r="A65" s="20" t="s">
        <v>56</v>
      </c>
      <c r="B65" s="15" t="s">
        <v>42</v>
      </c>
      <c r="C65" s="8" t="s">
        <v>33</v>
      </c>
      <c r="D65" s="32">
        <f>67782+45256+56395+1100</f>
        <v>170533</v>
      </c>
    </row>
    <row r="66" spans="1:4" s="7" customFormat="1" ht="15">
      <c r="A66" s="20" t="s">
        <v>57</v>
      </c>
      <c r="B66" s="15" t="s">
        <v>42</v>
      </c>
      <c r="C66" s="8" t="s">
        <v>34</v>
      </c>
      <c r="D66" s="32">
        <v>9910</v>
      </c>
    </row>
    <row r="67" spans="1:4" s="7" customFormat="1" ht="30" hidden="1">
      <c r="A67" s="20" t="s">
        <v>58</v>
      </c>
      <c r="B67" s="15" t="s">
        <v>42</v>
      </c>
      <c r="C67" s="8" t="s">
        <v>36</v>
      </c>
      <c r="D67" s="32"/>
    </row>
    <row r="68" spans="1:4" s="7" customFormat="1" ht="31.5" hidden="1">
      <c r="A68" s="17" t="s">
        <v>70</v>
      </c>
      <c r="B68" s="16" t="s">
        <v>55</v>
      </c>
      <c r="C68" s="9" t="s">
        <v>32</v>
      </c>
      <c r="D68" s="33">
        <f>D69</f>
        <v>0</v>
      </c>
    </row>
    <row r="69" spans="1:4" s="7" customFormat="1" ht="30" hidden="1">
      <c r="A69" s="20" t="s">
        <v>71</v>
      </c>
      <c r="B69" s="15" t="s">
        <v>55</v>
      </c>
      <c r="C69" s="8" t="s">
        <v>43</v>
      </c>
      <c r="D69" s="32"/>
    </row>
    <row r="70" spans="1:4" s="7" customFormat="1" ht="15.75">
      <c r="A70" s="17" t="s">
        <v>45</v>
      </c>
      <c r="B70" s="6"/>
      <c r="C70" s="6"/>
      <c r="D70" s="37">
        <f>D13+D20+D25+D35+D41+D43+D45+D51+D57+D64+D69+1</f>
        <v>2698972</v>
      </c>
    </row>
  </sheetData>
  <sheetProtection/>
  <mergeCells count="2">
    <mergeCell ref="A8:D8"/>
    <mergeCell ref="A9:D9"/>
  </mergeCells>
  <printOptions/>
  <pageMargins left="1.1811023622047245" right="0.3937007874015748" top="0.7874015748031497" bottom="0.5905511811023623" header="0.31496062992125984" footer="0.1968503937007874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М.Г.</dc:creator>
  <cp:keywords/>
  <dc:description/>
  <cp:lastModifiedBy>Филимонова Ольга Михайловна</cp:lastModifiedBy>
  <cp:lastPrinted>2019-01-17T09:42:44Z</cp:lastPrinted>
  <dcterms:created xsi:type="dcterms:W3CDTF">2007-09-29T08:45:14Z</dcterms:created>
  <dcterms:modified xsi:type="dcterms:W3CDTF">2019-01-31T12:31:02Z</dcterms:modified>
  <cp:category/>
  <cp:version/>
  <cp:contentType/>
  <cp:contentStatus/>
</cp:coreProperties>
</file>