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2021-2022" sheetId="1" r:id="rId1"/>
  </sheets>
  <definedNames>
    <definedName name="_xlnm.Print_Titles" localSheetId="0">'2021-2022'!$13:$14</definedName>
  </definedNames>
  <calcPr fullCalcOnLoad="1"/>
</workbook>
</file>

<file path=xl/sharedStrings.xml><?xml version="1.0" encoding="utf-8"?>
<sst xmlns="http://schemas.openxmlformats.org/spreadsheetml/2006/main" count="205" uniqueCount="88">
  <si>
    <t>(тыс. руб.)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</si>
  <si>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</si>
  <si>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</si>
  <si>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</si>
  <si>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</si>
  <si>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</si>
  <si>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</si>
  <si>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</si>
  <si>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</si>
  <si>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Миграционная политика </t>
  </si>
  <si>
    <t>НАЦИОНАЛЬНАЯ ЭКОНОМИКА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</si>
  <si>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</si>
  <si>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</si>
  <si>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</si>
  <si>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</si>
  <si>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</si>
  <si>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</si>
  <si>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</si>
  <si>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</si>
  <si>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</si>
  <si>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</si>
  <si>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</si>
  <si>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 xml:space="preserve">Телевидение и радиовещание </t>
  </si>
  <si>
    <t>Периодическая печать и издательства</t>
  </si>
  <si>
    <t>Стационарная медицинская помощь</t>
  </si>
  <si>
    <t>Амбулаторная помощь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</si>
  <si>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</si>
  <si>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</si>
  <si>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</si>
  <si>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</si>
  <si>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</si>
  <si>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</si>
  <si>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</si>
  <si>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</si>
  <si>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</si>
  <si>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</si>
  <si>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</si>
  <si>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</si>
  <si>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</si>
  <si>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</si>
  <si>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</si>
  <si>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</si>
  <si>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</si>
  <si>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</si>
  <si>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</si>
  <si>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</si>
  <si>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</si>
  <si>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</si>
  <si>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Топливно–энергетический комплекс</t>
  </si>
  <si>
    <t>ВСЕГО РАСХОДОВ</t>
  </si>
  <si>
    <t>Другие вопросы в области культуры, кинематографии, средств массовой информации</t>
  </si>
  <si>
    <t>Благоустройство</t>
  </si>
  <si>
    <t>Дошкольное образование</t>
  </si>
  <si>
    <t>Охрана семьи и детства</t>
  </si>
  <si>
    <t>Водные ресурсы</t>
  </si>
  <si>
    <t>к решению</t>
  </si>
  <si>
    <t>Ишимской городской Думы</t>
  </si>
  <si>
    <t>Связь и информатика</t>
  </si>
  <si>
    <t>Водное хозяйство</t>
  </si>
  <si>
    <t>Общеэкономические вопросы</t>
  </si>
  <si>
    <t>Обеспечение пожарной безопасности</t>
  </si>
  <si>
    <t>ОХРАНА ОКРУЖАЮЩЕЙ СРЕДЫ</t>
  </si>
  <si>
    <t>Другие вопросы в области охраны окружающей среды</t>
  </si>
  <si>
    <t>13</t>
  </si>
  <si>
    <t>Массовый спорт</t>
  </si>
  <si>
    <t>Дорожное хозяйство (дорожные фонды)</t>
  </si>
  <si>
    <t xml:space="preserve">ЗДРАВООХРАНЕНИЕ 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</si>
  <si>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</si>
  <si>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</si>
  <si>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</si>
  <si>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Плановый период</t>
  </si>
  <si>
    <t>УСЛОВНО-УТВЕРЖДЕННЫЕ РАСХОДЫ</t>
  </si>
  <si>
    <t>99</t>
  </si>
  <si>
    <t>Условно-утверждённые расходы</t>
  </si>
  <si>
    <t>КУЛЬТУРА,   КИНЕМАТОГРАФИЯ</t>
  </si>
  <si>
    <t>Другие вопросы в области культуры и кинематографии</t>
  </si>
  <si>
    <t>Функционирование  высшего должностного лица субъекта Российской Федерации и муниципального образования</t>
  </si>
  <si>
    <t>Приложение 12</t>
  </si>
  <si>
    <t xml:space="preserve">Распределение бюджетных ассигнований по разделам и подразделам  </t>
  </si>
  <si>
    <t xml:space="preserve">классификации расходов бюджета города </t>
  </si>
  <si>
    <t>Дополнительное образование детей</t>
  </si>
  <si>
    <t xml:space="preserve">Молодежная политика 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</si>
  <si>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</si>
  <si>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</si>
  <si>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Спорт высших достижений</t>
  </si>
  <si>
    <t>на плановый период 2021 и 2022 годов</t>
  </si>
  <si>
    <t>Сельское хозяйство и рыболовство</t>
  </si>
  <si>
    <t>от  28.11.2019 № 278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</si>
</sst>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top"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wrapText="1"/>
    </xf>
    <xf numFmtId="0" fontId="4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E82"/>
  <sheetViews>
    <sheetView tabSelected="1" view="pageBreakPreview" zoomScaleSheetLayoutView="100" workbookViewId="0" topLeftCell="A1">
      <selection activeCell="E4" sqref="E4"/>
    </sheetView>
  </sheetViews>
  <sheetFormatPr defaultColWidth="9.00390625" defaultRowHeight="12.75"/>
  <cols>
    <col min="1" max="1" width="56.625" style="3" customWidth="1"/>
    <col min="2" max="2" width="6.625" style="3" customWidth="1"/>
    <col min="3" max="3" width="6.25390625" style="3" customWidth="1"/>
    <col min="4" max="4" width="13.25390625" style="30" customWidth="1"/>
    <col min="5" max="5" width="11.25390625" style="11" customWidth="1"/>
    <col min="6" max="16384" width="9.125" style="11" customWidth="1"/>
  </cols>
  <sheetData>
    <row r="1" ht="12.75" customHeight="1">
      <c r="E1" s="19" t="s">
        <v>77</v>
      </c>
    </row>
    <row r="2" ht="12.75" customHeight="1">
      <c r="E2" s="19" t="s">
        <v>55</v>
      </c>
    </row>
    <row r="3" ht="12.75" customHeight="1">
      <c r="E3" s="19" t="s">
        <v>56</v>
      </c>
    </row>
    <row r="4" ht="12.75" customHeight="1">
      <c r="E4" s="31" t="s">
        <v>87</v>
      </c>
    </row>
    <row r="5" spans="3:4" ht="14.25">
      <c r="C5" s="18"/>
      <c r="D5" s="20"/>
    </row>
    <row r="6" spans="3:4" ht="14.25">
      <c r="C6" s="18"/>
      <c r="D6" s="20"/>
    </row>
    <row r="7" ht="15">
      <c r="D7" s="21"/>
    </row>
    <row r="8" spans="1:5" ht="16.5">
      <c r="A8" s="41" t="s">
        <v>78</v>
      </c>
      <c r="B8" s="41"/>
      <c r="C8" s="41"/>
      <c r="D8" s="41"/>
      <c r="E8" s="41"/>
    </row>
    <row r="9" spans="1:5" ht="16.5">
      <c r="A9" s="41" t="s">
        <v>79</v>
      </c>
      <c r="B9" s="41"/>
      <c r="C9" s="41"/>
      <c r="D9" s="41"/>
      <c r="E9" s="41"/>
    </row>
    <row r="10" spans="1:5" ht="16.5">
      <c r="A10" s="41" t="s">
        <v>85</v>
      </c>
      <c r="B10" s="41"/>
      <c r="C10" s="41"/>
      <c r="D10" s="41"/>
      <c r="E10" s="41"/>
    </row>
    <row r="11" spans="1:4" ht="14.25" customHeight="1">
      <c r="A11" s="32"/>
      <c r="B11" s="32"/>
      <c r="C11" s="32"/>
      <c r="D11" s="32"/>
    </row>
    <row r="12" spans="1:5" ht="15">
      <c r="A12" s="1"/>
      <c r="B12" s="1"/>
      <c r="C12" s="1"/>
      <c r="E12" s="22" t="s">
        <v>0</v>
      </c>
    </row>
    <row r="13" spans="1:5" s="12" customFormat="1" ht="14.25">
      <c r="A13" s="44" t="s">
        <v>32</v>
      </c>
      <c r="B13" s="44" t="s">
        <v>33</v>
      </c>
      <c r="C13" s="44" t="s">
        <v>34</v>
      </c>
      <c r="D13" s="42" t="s">
        <v>70</v>
      </c>
      <c r="E13" s="43"/>
    </row>
    <row r="14" spans="1:5" s="12" customFormat="1" ht="14.25">
      <c r="A14" s="45"/>
      <c r="B14" s="45"/>
      <c r="C14" s="45"/>
      <c r="D14" s="23">
        <v>2021</v>
      </c>
      <c r="E14" s="2">
        <v>2022</v>
      </c>
    </row>
    <row r="15" spans="1:5" s="14" customFormat="1" ht="15" customHeight="1">
      <c r="A15" s="4" t="s">
        <v>1</v>
      </c>
      <c r="B15" s="13" t="s">
        <v>46</v>
      </c>
      <c r="C15" s="10" t="s">
        <v>35</v>
      </c>
      <c r="D15" s="24">
        <f>D18+D19+D21+D23+D17+D20+D22</f>
        <v>143887</v>
      </c>
      <c r="E15" s="24">
        <f>E17+E18+E19+E20+E21+E23+E22</f>
        <v>139080</v>
      </c>
    </row>
    <row r="16" spans="1:5" s="7" customFormat="1" ht="45" hidden="1">
      <c r="A16" s="5" t="s">
        <v>2</v>
      </c>
      <c r="B16" s="15" t="s">
        <v>46</v>
      </c>
      <c r="C16" s="8" t="s">
        <v>36</v>
      </c>
      <c r="D16" s="25"/>
      <c r="E16" s="25"/>
    </row>
    <row r="17" spans="1:5" s="7" customFormat="1" ht="45">
      <c r="A17" s="5" t="s">
        <v>76</v>
      </c>
      <c r="B17" s="15" t="s">
        <v>46</v>
      </c>
      <c r="C17" s="8" t="s">
        <v>36</v>
      </c>
      <c r="D17" s="25">
        <v>2652</v>
      </c>
      <c r="E17" s="25">
        <v>2652</v>
      </c>
    </row>
    <row r="18" spans="1:5" s="7" customFormat="1" ht="60">
      <c r="A18" s="5" t="s">
        <v>3</v>
      </c>
      <c r="B18" s="15" t="s">
        <v>46</v>
      </c>
      <c r="C18" s="8" t="s">
        <v>37</v>
      </c>
      <c r="D18" s="33">
        <f>6074+242</f>
        <v>6316</v>
      </c>
      <c r="E18" s="33">
        <f>6074+242</f>
        <v>6316</v>
      </c>
    </row>
    <row r="19" spans="1:5" s="40" customFormat="1" ht="60">
      <c r="A19" s="5" t="s">
        <v>4</v>
      </c>
      <c r="B19" s="15" t="s">
        <v>46</v>
      </c>
      <c r="C19" s="8" t="s">
        <v>38</v>
      </c>
      <c r="D19" s="33">
        <f>116085-103-423-845-2652-6074-21324-7253-8405-6433-242+50+150</f>
        <v>62531</v>
      </c>
      <c r="E19" s="33">
        <f>116203-103-423-846-2652-6074-21324-6433-7252-8405-242+50+150</f>
        <v>62649</v>
      </c>
    </row>
    <row r="20" spans="1:5" s="40" customFormat="1" ht="45">
      <c r="A20" s="5" t="s">
        <v>83</v>
      </c>
      <c r="B20" s="15" t="s">
        <v>46</v>
      </c>
      <c r="C20" s="8" t="s">
        <v>40</v>
      </c>
      <c r="D20" s="33">
        <f>21324-50</f>
        <v>21274</v>
      </c>
      <c r="E20" s="33">
        <f>21324-50</f>
        <v>21274</v>
      </c>
    </row>
    <row r="21" spans="1:5" s="7" customFormat="1" ht="15">
      <c r="A21" s="5" t="s">
        <v>5</v>
      </c>
      <c r="B21" s="15" t="s">
        <v>46</v>
      </c>
      <c r="C21" s="8" t="s">
        <v>45</v>
      </c>
      <c r="D21" s="33">
        <v>3000</v>
      </c>
      <c r="E21" s="33">
        <v>3000</v>
      </c>
    </row>
    <row r="22" spans="1:5" s="7" customFormat="1" ht="30" hidden="1">
      <c r="A22" s="5" t="s">
        <v>82</v>
      </c>
      <c r="B22" s="15" t="s">
        <v>46</v>
      </c>
      <c r="C22" s="8" t="s">
        <v>47</v>
      </c>
      <c r="D22" s="33"/>
      <c r="E22" s="33"/>
    </row>
    <row r="23" spans="1:5" s="7" customFormat="1" ht="15">
      <c r="A23" s="5" t="s">
        <v>6</v>
      </c>
      <c r="B23" s="15" t="s">
        <v>46</v>
      </c>
      <c r="C23" s="8" t="s">
        <v>63</v>
      </c>
      <c r="D23" s="37">
        <f>423+23479+10140+323+103+1513+5000+700+6433</f>
        <v>48114</v>
      </c>
      <c r="E23" s="37">
        <f>423+23542+10152+323+103+1513+700+6433</f>
        <v>43189</v>
      </c>
    </row>
    <row r="24" spans="1:5" s="7" customFormat="1" ht="34.5" customHeight="1">
      <c r="A24" s="6" t="s">
        <v>7</v>
      </c>
      <c r="B24" s="16" t="s">
        <v>37</v>
      </c>
      <c r="C24" s="9" t="s">
        <v>35</v>
      </c>
      <c r="D24" s="27">
        <f>D25+D26+D28+D27+D29</f>
        <v>18436</v>
      </c>
      <c r="E24" s="27">
        <f>E25+E26+E28+E27+E29</f>
        <v>18391</v>
      </c>
    </row>
    <row r="25" spans="1:5" s="7" customFormat="1" ht="15" hidden="1">
      <c r="A25" s="5"/>
      <c r="B25" s="15"/>
      <c r="C25" s="8"/>
      <c r="D25" s="25"/>
      <c r="E25" s="25"/>
    </row>
    <row r="26" spans="1:5" s="7" customFormat="1" ht="45">
      <c r="A26" s="5" t="s">
        <v>8</v>
      </c>
      <c r="B26" s="15" t="s">
        <v>37</v>
      </c>
      <c r="C26" s="8" t="s">
        <v>43</v>
      </c>
      <c r="D26" s="37">
        <f>14727-1500</f>
        <v>13227</v>
      </c>
      <c r="E26" s="37">
        <f>14682-1500</f>
        <v>13182</v>
      </c>
    </row>
    <row r="27" spans="1:5" s="7" customFormat="1" ht="15">
      <c r="A27" s="5" t="s">
        <v>60</v>
      </c>
      <c r="B27" s="15" t="s">
        <v>37</v>
      </c>
      <c r="C27" s="8" t="s">
        <v>44</v>
      </c>
      <c r="D27" s="26">
        <v>2931</v>
      </c>
      <c r="E27" s="26">
        <v>2931</v>
      </c>
    </row>
    <row r="28" spans="1:5" s="7" customFormat="1" ht="15" hidden="1">
      <c r="A28" s="5" t="s">
        <v>9</v>
      </c>
      <c r="B28" s="15" t="s">
        <v>37</v>
      </c>
      <c r="C28" s="8" t="s">
        <v>45</v>
      </c>
      <c r="D28" s="25"/>
      <c r="E28" s="25"/>
    </row>
    <row r="29" spans="1:5" s="7" customFormat="1" ht="30">
      <c r="A29" s="5" t="s">
        <v>68</v>
      </c>
      <c r="B29" s="15" t="s">
        <v>37</v>
      </c>
      <c r="C29" s="8" t="s">
        <v>69</v>
      </c>
      <c r="D29" s="25">
        <v>2278</v>
      </c>
      <c r="E29" s="25">
        <v>2278</v>
      </c>
    </row>
    <row r="30" spans="1:5" s="7" customFormat="1" ht="15.75">
      <c r="A30" s="6" t="s">
        <v>10</v>
      </c>
      <c r="B30" s="16" t="s">
        <v>38</v>
      </c>
      <c r="C30" s="9" t="s">
        <v>35</v>
      </c>
      <c r="D30" s="27">
        <f>D38+D39+D40+D42+D37</f>
        <v>647354</v>
      </c>
      <c r="E30" s="27">
        <f>E38+E39+E40+E42+E37</f>
        <v>518195</v>
      </c>
    </row>
    <row r="31" spans="1:5" s="7" customFormat="1" ht="15" hidden="1">
      <c r="A31" s="5" t="s">
        <v>59</v>
      </c>
      <c r="B31" s="15" t="s">
        <v>38</v>
      </c>
      <c r="C31" s="8" t="s">
        <v>46</v>
      </c>
      <c r="D31" s="26"/>
      <c r="E31" s="26"/>
    </row>
    <row r="32" spans="1:5" s="7" customFormat="1" ht="15" hidden="1">
      <c r="A32" s="5" t="s">
        <v>48</v>
      </c>
      <c r="B32" s="15" t="s">
        <v>38</v>
      </c>
      <c r="C32" s="8" t="s">
        <v>36</v>
      </c>
      <c r="D32" s="33"/>
      <c r="E32" s="33"/>
    </row>
    <row r="33" spans="1:5" s="7" customFormat="1" ht="15" hidden="1">
      <c r="A33" s="5" t="s">
        <v>54</v>
      </c>
      <c r="B33" s="15" t="s">
        <v>38</v>
      </c>
      <c r="C33" s="8" t="s">
        <v>40</v>
      </c>
      <c r="D33" s="33"/>
      <c r="E33" s="33"/>
    </row>
    <row r="34" spans="1:5" s="7" customFormat="1" ht="15" hidden="1">
      <c r="A34" s="5" t="s">
        <v>58</v>
      </c>
      <c r="B34" s="15" t="s">
        <v>38</v>
      </c>
      <c r="C34" s="8" t="s">
        <v>40</v>
      </c>
      <c r="D34" s="33"/>
      <c r="E34" s="33"/>
    </row>
    <row r="35" spans="1:5" s="7" customFormat="1" ht="15" hidden="1">
      <c r="A35" s="5" t="s">
        <v>11</v>
      </c>
      <c r="B35" s="15" t="s">
        <v>38</v>
      </c>
      <c r="C35" s="8" t="s">
        <v>47</v>
      </c>
      <c r="D35" s="33"/>
      <c r="E35" s="33"/>
    </row>
    <row r="36" spans="1:5" s="7" customFormat="1" ht="15" hidden="1">
      <c r="A36" s="5"/>
      <c r="B36" s="15"/>
      <c r="C36" s="8"/>
      <c r="D36" s="33"/>
      <c r="E36" s="33"/>
    </row>
    <row r="37" spans="1:5" s="7" customFormat="1" ht="15">
      <c r="A37" s="5" t="s">
        <v>86</v>
      </c>
      <c r="B37" s="15" t="s">
        <v>38</v>
      </c>
      <c r="C37" s="8" t="s">
        <v>39</v>
      </c>
      <c r="D37" s="33">
        <v>1436</v>
      </c>
      <c r="E37" s="33">
        <v>1436</v>
      </c>
    </row>
    <row r="38" spans="1:5" s="7" customFormat="1" ht="15">
      <c r="A38" s="5" t="s">
        <v>58</v>
      </c>
      <c r="B38" s="15" t="s">
        <v>38</v>
      </c>
      <c r="C38" s="8" t="s">
        <v>40</v>
      </c>
      <c r="D38" s="33">
        <f>162+41338+1+5</f>
        <v>41506</v>
      </c>
      <c r="E38" s="33">
        <f>4302+1</f>
        <v>4303</v>
      </c>
    </row>
    <row r="39" spans="1:5" s="7" customFormat="1" ht="15">
      <c r="A39" s="5" t="s">
        <v>12</v>
      </c>
      <c r="B39" s="15" t="s">
        <v>38</v>
      </c>
      <c r="C39" s="8" t="s">
        <v>42</v>
      </c>
      <c r="D39" s="33">
        <f>845+423+308212</f>
        <v>309480</v>
      </c>
      <c r="E39" s="33">
        <f>846+423+344048</f>
        <v>345317</v>
      </c>
    </row>
    <row r="40" spans="1:5" s="7" customFormat="1" ht="15">
      <c r="A40" s="5" t="s">
        <v>65</v>
      </c>
      <c r="B40" s="15" t="s">
        <v>38</v>
      </c>
      <c r="C40" s="8" t="s">
        <v>43</v>
      </c>
      <c r="D40" s="33">
        <f>80088+207098+1571</f>
        <v>288757</v>
      </c>
      <c r="E40" s="33">
        <f>80088+79338+1571</f>
        <v>160997</v>
      </c>
    </row>
    <row r="41" spans="1:5" s="7" customFormat="1" ht="15" hidden="1">
      <c r="A41" s="5" t="s">
        <v>57</v>
      </c>
      <c r="B41" s="15" t="s">
        <v>38</v>
      </c>
      <c r="C41" s="8" t="s">
        <v>44</v>
      </c>
      <c r="D41" s="33"/>
      <c r="E41" s="33"/>
    </row>
    <row r="42" spans="1:5" s="7" customFormat="1" ht="15" customHeight="1">
      <c r="A42" s="5" t="s">
        <v>13</v>
      </c>
      <c r="B42" s="15" t="s">
        <v>38</v>
      </c>
      <c r="C42" s="8" t="s">
        <v>41</v>
      </c>
      <c r="D42" s="33">
        <f>5070+39+64+1000+1+1</f>
        <v>6175</v>
      </c>
      <c r="E42" s="33">
        <f>5076+64+1000+1+1</f>
        <v>6142</v>
      </c>
    </row>
    <row r="43" spans="1:5" s="7" customFormat="1" ht="17.25" customHeight="1">
      <c r="A43" s="6" t="s">
        <v>14</v>
      </c>
      <c r="B43" s="16" t="s">
        <v>39</v>
      </c>
      <c r="C43" s="9" t="s">
        <v>35</v>
      </c>
      <c r="D43" s="38">
        <f>D44+D46+D45+D47+D48</f>
        <v>196480</v>
      </c>
      <c r="E43" s="38">
        <f>E44+E46+E45+E47+E48</f>
        <v>139425</v>
      </c>
    </row>
    <row r="44" spans="1:5" s="7" customFormat="1" ht="15">
      <c r="A44" s="5" t="s">
        <v>15</v>
      </c>
      <c r="B44" s="15" t="s">
        <v>39</v>
      </c>
      <c r="C44" s="8" t="s">
        <v>46</v>
      </c>
      <c r="D44" s="33">
        <f>2408+4107+5418+57098+6</f>
        <v>69037</v>
      </c>
      <c r="E44" s="33">
        <f>5418+4107+2408</f>
        <v>11933</v>
      </c>
    </row>
    <row r="45" spans="1:5" s="7" customFormat="1" ht="15">
      <c r="A45" s="5" t="s">
        <v>16</v>
      </c>
      <c r="B45" s="15" t="s">
        <v>39</v>
      </c>
      <c r="C45" s="8" t="s">
        <v>36</v>
      </c>
      <c r="D45" s="33">
        <f>37153+194</f>
        <v>37347</v>
      </c>
      <c r="E45" s="33">
        <f>37153+194</f>
        <v>37347</v>
      </c>
    </row>
    <row r="46" spans="1:5" s="7" customFormat="1" ht="15">
      <c r="A46" s="5" t="s">
        <v>51</v>
      </c>
      <c r="B46" s="15" t="s">
        <v>39</v>
      </c>
      <c r="C46" s="8" t="s">
        <v>37</v>
      </c>
      <c r="D46" s="37">
        <f>54063</f>
        <v>54063</v>
      </c>
      <c r="E46" s="37">
        <f>54063</f>
        <v>54063</v>
      </c>
    </row>
    <row r="47" spans="1:5" s="7" customFormat="1" ht="30" hidden="1">
      <c r="A47" s="5" t="s">
        <v>17</v>
      </c>
      <c r="B47" s="15" t="s">
        <v>39</v>
      </c>
      <c r="C47" s="8" t="s">
        <v>39</v>
      </c>
      <c r="D47" s="28"/>
      <c r="E47" s="28"/>
    </row>
    <row r="48" spans="1:5" s="7" customFormat="1" ht="30">
      <c r="A48" s="5" t="s">
        <v>17</v>
      </c>
      <c r="B48" s="15" t="s">
        <v>39</v>
      </c>
      <c r="C48" s="8" t="s">
        <v>39</v>
      </c>
      <c r="D48" s="26">
        <f>28130+800+7253-150</f>
        <v>36033</v>
      </c>
      <c r="E48" s="26">
        <f>28180+800+7252-150</f>
        <v>36082</v>
      </c>
    </row>
    <row r="49" spans="1:5" s="7" customFormat="1" ht="15.75" hidden="1">
      <c r="A49" s="6" t="s">
        <v>61</v>
      </c>
      <c r="B49" s="16" t="s">
        <v>40</v>
      </c>
      <c r="C49" s="9" t="s">
        <v>35</v>
      </c>
      <c r="D49" s="27">
        <f>D50</f>
        <v>0</v>
      </c>
      <c r="E49" s="27">
        <f>E50</f>
        <v>0</v>
      </c>
    </row>
    <row r="50" spans="1:5" s="7" customFormat="1" ht="30" hidden="1">
      <c r="A50" s="5" t="s">
        <v>62</v>
      </c>
      <c r="B50" s="15" t="s">
        <v>40</v>
      </c>
      <c r="C50" s="8" t="s">
        <v>39</v>
      </c>
      <c r="D50" s="37">
        <f>122842-122842</f>
        <v>0</v>
      </c>
      <c r="E50" s="37">
        <v>0</v>
      </c>
    </row>
    <row r="51" spans="1:5" s="7" customFormat="1" ht="15.75" hidden="1">
      <c r="A51" s="36" t="s">
        <v>61</v>
      </c>
      <c r="B51" s="15" t="s">
        <v>40</v>
      </c>
      <c r="C51" s="8" t="s">
        <v>39</v>
      </c>
      <c r="D51" s="27"/>
      <c r="E51" s="27"/>
    </row>
    <row r="52" spans="1:5" s="7" customFormat="1" ht="15" hidden="1">
      <c r="A52" s="35" t="s">
        <v>62</v>
      </c>
      <c r="B52" s="15" t="s">
        <v>40</v>
      </c>
      <c r="C52" s="8" t="s">
        <v>39</v>
      </c>
      <c r="D52" s="26"/>
      <c r="E52" s="26"/>
    </row>
    <row r="53" spans="1:5" s="7" customFormat="1" ht="15.75">
      <c r="A53" s="6" t="s">
        <v>18</v>
      </c>
      <c r="B53" s="16" t="s">
        <v>47</v>
      </c>
      <c r="C53" s="9" t="s">
        <v>35</v>
      </c>
      <c r="D53" s="27">
        <f>SUM(D54:D58)</f>
        <v>1183474</v>
      </c>
      <c r="E53" s="27">
        <f>SUM(E54:E58)</f>
        <v>1188047</v>
      </c>
    </row>
    <row r="54" spans="1:5" s="7" customFormat="1" ht="15">
      <c r="A54" s="5" t="s">
        <v>52</v>
      </c>
      <c r="B54" s="15" t="s">
        <v>47</v>
      </c>
      <c r="C54" s="8" t="s">
        <v>46</v>
      </c>
      <c r="D54" s="33">
        <v>388839</v>
      </c>
      <c r="E54" s="33">
        <v>390428</v>
      </c>
    </row>
    <row r="55" spans="1:5" s="7" customFormat="1" ht="15">
      <c r="A55" s="5" t="s">
        <v>19</v>
      </c>
      <c r="B55" s="15" t="s">
        <v>47</v>
      </c>
      <c r="C55" s="8" t="s">
        <v>36</v>
      </c>
      <c r="D55" s="33">
        <v>627645</v>
      </c>
      <c r="E55" s="33">
        <v>630383</v>
      </c>
    </row>
    <row r="56" spans="1:5" s="7" customFormat="1" ht="15">
      <c r="A56" s="5" t="s">
        <v>80</v>
      </c>
      <c r="B56" s="15" t="s">
        <v>47</v>
      </c>
      <c r="C56" s="8" t="s">
        <v>37</v>
      </c>
      <c r="D56" s="33">
        <v>131729</v>
      </c>
      <c r="E56" s="33">
        <v>131937</v>
      </c>
    </row>
    <row r="57" spans="1:5" s="7" customFormat="1" ht="15">
      <c r="A57" s="5" t="s">
        <v>81</v>
      </c>
      <c r="B57" s="15" t="s">
        <v>47</v>
      </c>
      <c r="C57" s="8" t="s">
        <v>47</v>
      </c>
      <c r="D57" s="33">
        <f>8904+450+6598</f>
        <v>15952</v>
      </c>
      <c r="E57" s="33">
        <f>8942+450+6598</f>
        <v>15990</v>
      </c>
    </row>
    <row r="58" spans="1:5" s="7" customFormat="1" ht="15">
      <c r="A58" s="5" t="s">
        <v>20</v>
      </c>
      <c r="B58" s="15" t="s">
        <v>47</v>
      </c>
      <c r="C58" s="8" t="s">
        <v>43</v>
      </c>
      <c r="D58" s="33">
        <v>19309</v>
      </c>
      <c r="E58" s="33">
        <v>19309</v>
      </c>
    </row>
    <row r="59" spans="1:5" s="7" customFormat="1" ht="15.75">
      <c r="A59" s="6" t="s">
        <v>74</v>
      </c>
      <c r="B59" s="16" t="s">
        <v>42</v>
      </c>
      <c r="C59" s="9" t="s">
        <v>35</v>
      </c>
      <c r="D59" s="27">
        <f>D60+D69</f>
        <v>160706</v>
      </c>
      <c r="E59" s="27">
        <f>E60+E69</f>
        <v>171017</v>
      </c>
    </row>
    <row r="60" spans="1:5" s="7" customFormat="1" ht="15">
      <c r="A60" s="5" t="s">
        <v>21</v>
      </c>
      <c r="B60" s="15" t="s">
        <v>42</v>
      </c>
      <c r="C60" s="8" t="s">
        <v>46</v>
      </c>
      <c r="D60" s="33">
        <f>33085+76865+50000+400</f>
        <v>160350</v>
      </c>
      <c r="E60" s="33">
        <f>33175+77079+60007+400</f>
        <v>170661</v>
      </c>
    </row>
    <row r="61" spans="1:5" s="7" customFormat="1" ht="15" hidden="1">
      <c r="A61" s="5" t="s">
        <v>22</v>
      </c>
      <c r="B61" s="15" t="s">
        <v>42</v>
      </c>
      <c r="C61" s="8" t="s">
        <v>37</v>
      </c>
      <c r="D61" s="25"/>
      <c r="E61" s="25"/>
    </row>
    <row r="62" spans="1:5" s="7" customFormat="1" ht="15" hidden="1">
      <c r="A62" s="5" t="s">
        <v>23</v>
      </c>
      <c r="B62" s="15" t="s">
        <v>42</v>
      </c>
      <c r="C62" s="8" t="s">
        <v>38</v>
      </c>
      <c r="D62" s="25"/>
      <c r="E62" s="25"/>
    </row>
    <row r="63" spans="1:5" s="7" customFormat="1" ht="30" hidden="1">
      <c r="A63" s="5" t="s">
        <v>50</v>
      </c>
      <c r="B63" s="15" t="s">
        <v>42</v>
      </c>
      <c r="C63" s="8" t="s">
        <v>40</v>
      </c>
      <c r="D63" s="25"/>
      <c r="E63" s="25"/>
    </row>
    <row r="64" spans="1:5" s="7" customFormat="1" ht="15.75" hidden="1">
      <c r="A64" s="6" t="s">
        <v>66</v>
      </c>
      <c r="B64" s="16" t="s">
        <v>43</v>
      </c>
      <c r="C64" s="9" t="s">
        <v>35</v>
      </c>
      <c r="D64" s="27"/>
      <c r="E64" s="27"/>
    </row>
    <row r="65" spans="1:5" s="7" customFormat="1" ht="15" hidden="1">
      <c r="A65" s="5" t="s">
        <v>24</v>
      </c>
      <c r="B65" s="15" t="s">
        <v>43</v>
      </c>
      <c r="C65" s="8" t="s">
        <v>46</v>
      </c>
      <c r="D65" s="25"/>
      <c r="E65" s="25"/>
    </row>
    <row r="66" spans="1:5" s="7" customFormat="1" ht="15" hidden="1">
      <c r="A66" s="5" t="s">
        <v>25</v>
      </c>
      <c r="B66" s="15" t="s">
        <v>43</v>
      </c>
      <c r="C66" s="8" t="s">
        <v>36</v>
      </c>
      <c r="D66" s="25"/>
      <c r="E66" s="25"/>
    </row>
    <row r="67" spans="1:5" s="7" customFormat="1" ht="15" hidden="1">
      <c r="A67" s="5">
        <v>1368</v>
      </c>
      <c r="B67" s="15"/>
      <c r="C67" s="8"/>
      <c r="D67" s="26"/>
      <c r="E67" s="26"/>
    </row>
    <row r="68" spans="1:5" s="7" customFormat="1" ht="30" hidden="1">
      <c r="A68" s="5" t="s">
        <v>26</v>
      </c>
      <c r="B68" s="15" t="s">
        <v>43</v>
      </c>
      <c r="C68" s="8" t="s">
        <v>44</v>
      </c>
      <c r="D68" s="25"/>
      <c r="E68" s="25"/>
    </row>
    <row r="69" spans="1:5" s="7" customFormat="1" ht="30">
      <c r="A69" s="5" t="s">
        <v>75</v>
      </c>
      <c r="B69" s="15" t="s">
        <v>42</v>
      </c>
      <c r="C69" s="8" t="s">
        <v>38</v>
      </c>
      <c r="D69" s="25">
        <v>356</v>
      </c>
      <c r="E69" s="25">
        <v>356</v>
      </c>
    </row>
    <row r="70" spans="1:5" s="7" customFormat="1" ht="15.75">
      <c r="A70" s="6" t="s">
        <v>27</v>
      </c>
      <c r="B70" s="16" t="s">
        <v>44</v>
      </c>
      <c r="C70" s="9" t="s">
        <v>35</v>
      </c>
      <c r="D70" s="27">
        <f>SUM(D71:D76)</f>
        <v>304493</v>
      </c>
      <c r="E70" s="27">
        <f>SUM(E71:E76)</f>
        <v>311192</v>
      </c>
    </row>
    <row r="71" spans="1:5" s="7" customFormat="1" ht="15">
      <c r="A71" s="5" t="s">
        <v>28</v>
      </c>
      <c r="B71" s="15" t="s">
        <v>44</v>
      </c>
      <c r="C71" s="8" t="s">
        <v>46</v>
      </c>
      <c r="D71" s="25">
        <v>2325</v>
      </c>
      <c r="E71" s="25">
        <v>2325</v>
      </c>
    </row>
    <row r="72" spans="1:5" s="7" customFormat="1" ht="15" hidden="1">
      <c r="A72" s="5" t="s">
        <v>29</v>
      </c>
      <c r="B72" s="15" t="s">
        <v>44</v>
      </c>
      <c r="C72" s="8" t="s">
        <v>36</v>
      </c>
      <c r="D72" s="25"/>
      <c r="E72" s="25"/>
    </row>
    <row r="73" spans="1:5" s="7" customFormat="1" ht="15">
      <c r="A73" s="5" t="s">
        <v>29</v>
      </c>
      <c r="B73" s="15" t="s">
        <v>44</v>
      </c>
      <c r="C73" s="8" t="s">
        <v>36</v>
      </c>
      <c r="D73" s="25">
        <v>42654</v>
      </c>
      <c r="E73" s="25">
        <v>42728</v>
      </c>
    </row>
    <row r="74" spans="1:5" s="7" customFormat="1" ht="15">
      <c r="A74" s="5" t="s">
        <v>30</v>
      </c>
      <c r="B74" s="15" t="s">
        <v>44</v>
      </c>
      <c r="C74" s="8" t="s">
        <v>37</v>
      </c>
      <c r="D74" s="33">
        <f>31993+48452+1240+63217</f>
        <v>144902</v>
      </c>
      <c r="E74" s="33">
        <f>33401+50319+1200+65998</f>
        <v>150918</v>
      </c>
    </row>
    <row r="75" spans="1:5" s="7" customFormat="1" ht="15">
      <c r="A75" s="5" t="s">
        <v>53</v>
      </c>
      <c r="B75" s="15" t="s">
        <v>44</v>
      </c>
      <c r="C75" s="8" t="s">
        <v>38</v>
      </c>
      <c r="D75" s="25">
        <f>33500+70164+8</f>
        <v>103672</v>
      </c>
      <c r="E75" s="25">
        <f>33518+70752+8</f>
        <v>104278</v>
      </c>
    </row>
    <row r="76" spans="1:5" s="7" customFormat="1" ht="15">
      <c r="A76" s="5" t="s">
        <v>31</v>
      </c>
      <c r="B76" s="15" t="s">
        <v>44</v>
      </c>
      <c r="C76" s="8" t="s">
        <v>40</v>
      </c>
      <c r="D76" s="25">
        <f>2535+8405</f>
        <v>10940</v>
      </c>
      <c r="E76" s="25">
        <f>2538+8405</f>
        <v>10943</v>
      </c>
    </row>
    <row r="77" spans="1:5" s="7" customFormat="1" ht="15.75">
      <c r="A77" s="17" t="s">
        <v>67</v>
      </c>
      <c r="B77" s="16" t="s">
        <v>45</v>
      </c>
      <c r="C77" s="9" t="s">
        <v>35</v>
      </c>
      <c r="D77" s="27">
        <f>D78+D79</f>
        <v>101287</v>
      </c>
      <c r="E77" s="27">
        <f>E78+E79</f>
        <v>84366</v>
      </c>
    </row>
    <row r="78" spans="1:5" s="7" customFormat="1" ht="15">
      <c r="A78" s="34" t="s">
        <v>64</v>
      </c>
      <c r="B78" s="15" t="s">
        <v>45</v>
      </c>
      <c r="C78" s="8" t="s">
        <v>36</v>
      </c>
      <c r="D78" s="33">
        <f>90710+300</f>
        <v>91010</v>
      </c>
      <c r="E78" s="33">
        <f>73789+300</f>
        <v>74089</v>
      </c>
    </row>
    <row r="79" spans="1:5" s="7" customFormat="1" ht="15">
      <c r="A79" s="34" t="s">
        <v>84</v>
      </c>
      <c r="B79" s="15" t="s">
        <v>45</v>
      </c>
      <c r="C79" s="8" t="s">
        <v>37</v>
      </c>
      <c r="D79" s="25">
        <v>10277</v>
      </c>
      <c r="E79" s="33">
        <v>10277</v>
      </c>
    </row>
    <row r="80" spans="1:5" s="7" customFormat="1" ht="15.75">
      <c r="A80" s="17" t="s">
        <v>71</v>
      </c>
      <c r="B80" s="16" t="s">
        <v>72</v>
      </c>
      <c r="C80" s="39" t="s">
        <v>72</v>
      </c>
      <c r="D80" s="27">
        <f>D81</f>
        <v>45516</v>
      </c>
      <c r="E80" s="27">
        <f>E81</f>
        <v>88286</v>
      </c>
    </row>
    <row r="81" spans="1:5" s="7" customFormat="1" ht="15">
      <c r="A81" s="34" t="s">
        <v>73</v>
      </c>
      <c r="B81" s="15" t="s">
        <v>72</v>
      </c>
      <c r="C81" s="8" t="s">
        <v>72</v>
      </c>
      <c r="D81" s="25">
        <f>45538-22</f>
        <v>45516</v>
      </c>
      <c r="E81" s="25">
        <f>88297-11</f>
        <v>88286</v>
      </c>
    </row>
    <row r="82" spans="1:5" s="7" customFormat="1" ht="15.75">
      <c r="A82" s="17" t="s">
        <v>49</v>
      </c>
      <c r="B82" s="6"/>
      <c r="C82" s="6"/>
      <c r="D82" s="29">
        <f>D15+D24+D30+D43+D53+D59+D64+D70+D77+D51+D49+D80+1</f>
        <v>2801634</v>
      </c>
      <c r="E82" s="29">
        <f>E15+E24+E30+E43+E53+E59+E64+E70+E77+E51+E49+E80</f>
        <v>2657999</v>
      </c>
    </row>
  </sheetData>
  <sheetProtection/>
  <mergeCells count="7">
    <mergeCell ref="A8:E8"/>
    <mergeCell ref="A9:E9"/>
    <mergeCell ref="D13:E13"/>
    <mergeCell ref="A13:A14"/>
    <mergeCell ref="B13:B14"/>
    <mergeCell ref="C13:C14"/>
    <mergeCell ref="A10:E10"/>
  </mergeCells>
  <printOptions/>
  <pageMargins left="1.1811023622047245" right="0.3937007874015748" top="0.7874015748031497" bottom="0.3937007874015748" header="0.31496062992125984" footer="0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Бабаева Марина Николаевна</cp:lastModifiedBy>
  <cp:lastPrinted>2019-11-08T05:17:32Z</cp:lastPrinted>
  <dcterms:created xsi:type="dcterms:W3CDTF">2007-09-29T08:45:14Z</dcterms:created>
  <dcterms:modified xsi:type="dcterms:W3CDTF">2019-11-28T12:56:22Z</dcterms:modified>
  <cp:category/>
  <cp:version/>
  <cp:contentType/>
  <cp:contentStatus/>
</cp:coreProperties>
</file>