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6-2017" sheetId="1" r:id="rId1"/>
  </sheets>
  <definedNames>
    <definedName name="_xlnm.Print_Titles" localSheetId="0">'2016-2017'!$13:$14</definedName>
  </definedNames>
  <calcPr fullCalcOnLoad="1"/>
</workbook>
</file>

<file path=xl/sharedStrings.xml><?xml version="1.0" encoding="utf-8"?>
<sst xmlns="http://schemas.openxmlformats.org/spreadsheetml/2006/main" count="199" uniqueCount="87">
  <si>
    <t>(тыс. руб.)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</si>
  <si>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</si>
  <si>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</si>
  <si>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</si>
  <si>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</si>
  <si>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 xml:space="preserve">Резервные фонды </t>
  </si>
  <si>
    <t>Другие общегосударственные вопросы</t>
  </si>
  <si>
    <t>НАЦИОНАЛЬНАЯ БЕЗОПАСНОСТЬ И 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</si>
  <si>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</si>
  <si>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Миграционная политика </t>
  </si>
  <si>
    <t>НАЦИОНАЛЬНАЯ ЭКОНОМИКА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</si>
  <si>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</si>
  <si>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</si>
  <si>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</si>
  <si>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</si>
  <si>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</si>
  <si>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</si>
  <si>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</si>
  <si>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</si>
  <si>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 xml:space="preserve">Общее образование </t>
  </si>
  <si>
    <t>Другие вопросы в области образования</t>
  </si>
  <si>
    <t xml:space="preserve">Культура </t>
  </si>
  <si>
    <t xml:space="preserve">Телевидение и радиовещание </t>
  </si>
  <si>
    <t>Периодическая печать и издательства</t>
  </si>
  <si>
    <t>Стационарная медицинская помощь</t>
  </si>
  <si>
    <t>Амбулаторная помощь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</si>
  <si>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</si>
  <si>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</si>
  <si>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</si>
  <si>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</si>
  <si>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</si>
  <si>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вопросы в области социальной политики</t>
  </si>
  <si>
    <t>Наименование</t>
  </si>
  <si>
    <t>Рз</t>
  </si>
  <si>
    <t>ПР</t>
  </si>
  <si>
    <t>00</t>
  </si>
  <si>
    <t>02</t>
  </si>
  <si>
    <t>03</t>
  </si>
  <si>
    <t>04</t>
  </si>
  <si>
    <t>05</t>
  </si>
  <si>
    <t>06</t>
  </si>
  <si>
    <t>12</t>
  </si>
  <si>
    <t>08</t>
  </si>
  <si>
    <t>09</t>
  </si>
  <si>
    <t>10</t>
  </si>
  <si>
    <t>11</t>
  </si>
  <si>
    <t>01</t>
  </si>
  <si>
    <t>07</t>
  </si>
  <si>
    <t>Топливно–энергетический комплекс</t>
  </si>
  <si>
    <t>ВСЕГО РАСХОДОВ</t>
  </si>
  <si>
    <t>Другие вопросы в области культуры, кинематографии, средств массовой информации</t>
  </si>
  <si>
    <t>Благоустройство</t>
  </si>
  <si>
    <t>Дошкольное образование</t>
  </si>
  <si>
    <t>Охрана семьи и детства</t>
  </si>
  <si>
    <t>Водные ресурсы</t>
  </si>
  <si>
    <t>к решению</t>
  </si>
  <si>
    <t>Ишимской городской Думы</t>
  </si>
  <si>
    <t>Связь и информатика</t>
  </si>
  <si>
    <t>Водное хозяйство</t>
  </si>
  <si>
    <t>Общеэкономические вопросы</t>
  </si>
  <si>
    <t>Обеспечение пожарной безопасности</t>
  </si>
  <si>
    <t>ОХРАНА ОКРУЖАЮЩЕЙ СРЕДЫ</t>
  </si>
  <si>
    <t>Другие вопросы в области охраны окружающей среды</t>
  </si>
  <si>
    <t>13</t>
  </si>
  <si>
    <t>Массовый спорт</t>
  </si>
  <si>
    <t>Дорожное хозяйство (дорожные фонды)</t>
  </si>
  <si>
    <t xml:space="preserve">ЗДРАВООХРАНЕНИЕ 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</si>
  <si>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</si>
  <si>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</si>
  <si>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</si>
  <si>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Плановый период</t>
  </si>
  <si>
    <t>УСЛОВНО-УТВЕРЖДЕННЫЕ РАСХОДЫ</t>
  </si>
  <si>
    <t>99</t>
  </si>
  <si>
    <t>Условно-утверждённые расходы</t>
  </si>
  <si>
    <t>КУЛЬТУРА,   КИНЕМАТОГРАФИЯ</t>
  </si>
  <si>
    <t>Другие вопросы в области культуры и кинематографии</t>
  </si>
  <si>
    <t>Функционирование  высшего должностного лица субъекта Российской Федерации и муниципального образования</t>
  </si>
  <si>
    <t>Приложение 12</t>
  </si>
  <si>
    <t xml:space="preserve">Распределение бюджетных ассигнований по разделам и подразделам  </t>
  </si>
  <si>
    <t xml:space="preserve">классификации расходов бюджета города </t>
  </si>
  <si>
    <t>Дополнительное образование детей</t>
  </si>
  <si>
    <t xml:space="preserve">Молодежная политика 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</si>
  <si>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</si>
  <si>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</si>
  <si>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 плановый период 2020 и 2021 годов</t>
  </si>
  <si>
    <t>Спорт высших достижений</t>
  </si>
  <si>
    <t>от 29.11.2018 № 222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</si>
</sst>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top"/>
    </xf>
    <xf numFmtId="3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wrapText="1"/>
    </xf>
    <xf numFmtId="0" fontId="4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E80"/>
  <sheetViews>
    <sheetView tabSelected="1" view="pageBreakPreview" zoomScaleSheetLayoutView="100" workbookViewId="0" topLeftCell="A1">
      <selection activeCell="H19" sqref="H19"/>
    </sheetView>
  </sheetViews>
  <sheetFormatPr defaultColWidth="9.00390625" defaultRowHeight="12.75"/>
  <cols>
    <col min="1" max="1" width="56.625" style="3" customWidth="1"/>
    <col min="2" max="2" width="6.625" style="3" customWidth="1"/>
    <col min="3" max="3" width="6.25390625" style="3" customWidth="1"/>
    <col min="4" max="4" width="13.25390625" style="30" customWidth="1"/>
    <col min="5" max="5" width="11.25390625" style="11" customWidth="1"/>
    <col min="6" max="16384" width="9.125" style="11" customWidth="1"/>
  </cols>
  <sheetData>
    <row r="1" ht="12.75" customHeight="1">
      <c r="E1" s="19" t="s">
        <v>77</v>
      </c>
    </row>
    <row r="2" ht="12.75" customHeight="1">
      <c r="E2" s="19" t="s">
        <v>55</v>
      </c>
    </row>
    <row r="3" ht="12.75" customHeight="1">
      <c r="E3" s="19" t="s">
        <v>56</v>
      </c>
    </row>
    <row r="4" ht="12.75" customHeight="1">
      <c r="E4" s="31" t="s">
        <v>86</v>
      </c>
    </row>
    <row r="5" spans="3:4" ht="14.25">
      <c r="C5" s="18"/>
      <c r="D5" s="20"/>
    </row>
    <row r="6" spans="3:4" ht="14.25">
      <c r="C6" s="18"/>
      <c r="D6" s="20"/>
    </row>
    <row r="7" ht="15">
      <c r="D7" s="21"/>
    </row>
    <row r="8" spans="1:5" ht="16.5">
      <c r="A8" s="41" t="s">
        <v>78</v>
      </c>
      <c r="B8" s="41"/>
      <c r="C8" s="41"/>
      <c r="D8" s="41"/>
      <c r="E8" s="41"/>
    </row>
    <row r="9" spans="1:5" ht="16.5">
      <c r="A9" s="41" t="s">
        <v>79</v>
      </c>
      <c r="B9" s="41"/>
      <c r="C9" s="41"/>
      <c r="D9" s="41"/>
      <c r="E9" s="41"/>
    </row>
    <row r="10" spans="1:5" ht="16.5">
      <c r="A10" s="41" t="s">
        <v>84</v>
      </c>
      <c r="B10" s="41"/>
      <c r="C10" s="41"/>
      <c r="D10" s="41"/>
      <c r="E10" s="41"/>
    </row>
    <row r="11" spans="1:4" ht="14.25" customHeight="1">
      <c r="A11" s="32"/>
      <c r="B11" s="32"/>
      <c r="C11" s="32"/>
      <c r="D11" s="32"/>
    </row>
    <row r="12" spans="1:5" ht="15">
      <c r="A12" s="1"/>
      <c r="B12" s="1"/>
      <c r="C12" s="1"/>
      <c r="E12" s="22" t="s">
        <v>0</v>
      </c>
    </row>
    <row r="13" spans="1:5" s="12" customFormat="1" ht="14.25">
      <c r="A13" s="44" t="s">
        <v>32</v>
      </c>
      <c r="B13" s="44" t="s">
        <v>33</v>
      </c>
      <c r="C13" s="44" t="s">
        <v>34</v>
      </c>
      <c r="D13" s="42" t="s">
        <v>70</v>
      </c>
      <c r="E13" s="43"/>
    </row>
    <row r="14" spans="1:5" s="12" customFormat="1" ht="14.25">
      <c r="A14" s="45"/>
      <c r="B14" s="45"/>
      <c r="C14" s="45"/>
      <c r="D14" s="23">
        <v>2020</v>
      </c>
      <c r="E14" s="2">
        <v>2021</v>
      </c>
    </row>
    <row r="15" spans="1:5" s="14" customFormat="1" ht="15" customHeight="1">
      <c r="A15" s="4" t="s">
        <v>1</v>
      </c>
      <c r="B15" s="13" t="s">
        <v>46</v>
      </c>
      <c r="C15" s="10" t="s">
        <v>35</v>
      </c>
      <c r="D15" s="24">
        <f>D18+D19+D21+D23+D17+D20+D22</f>
        <v>141695</v>
      </c>
      <c r="E15" s="24">
        <f>E17+E18+E19+E20+E21+E23+E22</f>
        <v>135391</v>
      </c>
    </row>
    <row r="16" spans="1:5" s="7" customFormat="1" ht="45" hidden="1">
      <c r="A16" s="5" t="s">
        <v>2</v>
      </c>
      <c r="B16" s="15" t="s">
        <v>46</v>
      </c>
      <c r="C16" s="8" t="s">
        <v>36</v>
      </c>
      <c r="D16" s="25"/>
      <c r="E16" s="25"/>
    </row>
    <row r="17" spans="1:5" s="7" customFormat="1" ht="45">
      <c r="A17" s="5" t="s">
        <v>76</v>
      </c>
      <c r="B17" s="15" t="s">
        <v>46</v>
      </c>
      <c r="C17" s="8" t="s">
        <v>36</v>
      </c>
      <c r="D17" s="25">
        <v>2526</v>
      </c>
      <c r="E17" s="25">
        <v>2526</v>
      </c>
    </row>
    <row r="18" spans="1:5" s="7" customFormat="1" ht="60">
      <c r="A18" s="5" t="s">
        <v>3</v>
      </c>
      <c r="B18" s="15" t="s">
        <v>46</v>
      </c>
      <c r="C18" s="8" t="s">
        <v>37</v>
      </c>
      <c r="D18" s="33">
        <v>5933</v>
      </c>
      <c r="E18" s="33">
        <v>5933</v>
      </c>
    </row>
    <row r="19" spans="1:5" s="40" customFormat="1" ht="60">
      <c r="A19" s="5" t="s">
        <v>4</v>
      </c>
      <c r="B19" s="15" t="s">
        <v>46</v>
      </c>
      <c r="C19" s="8" t="s">
        <v>38</v>
      </c>
      <c r="D19" s="33">
        <v>61911</v>
      </c>
      <c r="E19" s="33">
        <v>62045</v>
      </c>
    </row>
    <row r="20" spans="1:5" s="40" customFormat="1" ht="45">
      <c r="A20" s="5" t="s">
        <v>83</v>
      </c>
      <c r="B20" s="15" t="s">
        <v>46</v>
      </c>
      <c r="C20" s="8" t="s">
        <v>40</v>
      </c>
      <c r="D20" s="33">
        <v>21150</v>
      </c>
      <c r="E20" s="33">
        <v>21150</v>
      </c>
    </row>
    <row r="21" spans="1:5" s="7" customFormat="1" ht="15">
      <c r="A21" s="5" t="s">
        <v>5</v>
      </c>
      <c r="B21" s="15" t="s">
        <v>46</v>
      </c>
      <c r="C21" s="8" t="s">
        <v>45</v>
      </c>
      <c r="D21" s="33">
        <v>3000</v>
      </c>
      <c r="E21" s="33">
        <v>3000</v>
      </c>
    </row>
    <row r="22" spans="1:5" s="7" customFormat="1" ht="17.25" customHeight="1">
      <c r="A22" s="5" t="s">
        <v>82</v>
      </c>
      <c r="B22" s="15" t="s">
        <v>46</v>
      </c>
      <c r="C22" s="8" t="s">
        <v>47</v>
      </c>
      <c r="D22" s="33">
        <v>2885</v>
      </c>
      <c r="E22" s="33"/>
    </row>
    <row r="23" spans="1:5" s="7" customFormat="1" ht="15">
      <c r="A23" s="5" t="s">
        <v>6</v>
      </c>
      <c r="B23" s="15" t="s">
        <v>46</v>
      </c>
      <c r="C23" s="8" t="s">
        <v>63</v>
      </c>
      <c r="D23" s="37">
        <f>422+21955+6238+326+1513+103+13733</f>
        <v>44290</v>
      </c>
      <c r="E23" s="37">
        <f>423+21994+6238+326+1513+103+10140</f>
        <v>40737</v>
      </c>
    </row>
    <row r="24" spans="1:5" s="7" customFormat="1" ht="34.5" customHeight="1">
      <c r="A24" s="6" t="s">
        <v>7</v>
      </c>
      <c r="B24" s="16" t="s">
        <v>37</v>
      </c>
      <c r="C24" s="9" t="s">
        <v>35</v>
      </c>
      <c r="D24" s="27">
        <f>D25+D26+D28+D27+D29</f>
        <v>16898</v>
      </c>
      <c r="E24" s="27">
        <f>E25+E26+E28+E27+E29</f>
        <v>16898</v>
      </c>
    </row>
    <row r="25" spans="1:5" s="7" customFormat="1" ht="15" hidden="1">
      <c r="A25" s="5"/>
      <c r="B25" s="15"/>
      <c r="C25" s="8"/>
      <c r="D25" s="25"/>
      <c r="E25" s="25"/>
    </row>
    <row r="26" spans="1:5" s="7" customFormat="1" ht="45">
      <c r="A26" s="5" t="s">
        <v>8</v>
      </c>
      <c r="B26" s="15" t="s">
        <v>37</v>
      </c>
      <c r="C26" s="8" t="s">
        <v>43</v>
      </c>
      <c r="D26" s="37">
        <v>11672</v>
      </c>
      <c r="E26" s="37">
        <v>11672</v>
      </c>
    </row>
    <row r="27" spans="1:5" s="7" customFormat="1" ht="16.5" customHeight="1">
      <c r="A27" s="5" t="s">
        <v>60</v>
      </c>
      <c r="B27" s="15" t="s">
        <v>37</v>
      </c>
      <c r="C27" s="8" t="s">
        <v>44</v>
      </c>
      <c r="D27" s="26">
        <v>2931</v>
      </c>
      <c r="E27" s="26">
        <v>2931</v>
      </c>
    </row>
    <row r="28" spans="1:5" s="7" customFormat="1" ht="15" hidden="1">
      <c r="A28" s="5" t="s">
        <v>9</v>
      </c>
      <c r="B28" s="15" t="s">
        <v>37</v>
      </c>
      <c r="C28" s="8" t="s">
        <v>45</v>
      </c>
      <c r="D28" s="25"/>
      <c r="E28" s="25"/>
    </row>
    <row r="29" spans="1:5" s="7" customFormat="1" ht="30">
      <c r="A29" s="5" t="s">
        <v>68</v>
      </c>
      <c r="B29" s="15" t="s">
        <v>37</v>
      </c>
      <c r="C29" s="8" t="s">
        <v>69</v>
      </c>
      <c r="D29" s="25">
        <v>2295</v>
      </c>
      <c r="E29" s="25">
        <v>2295</v>
      </c>
    </row>
    <row r="30" spans="1:5" s="7" customFormat="1" ht="15.75">
      <c r="A30" s="6" t="s">
        <v>10</v>
      </c>
      <c r="B30" s="16" t="s">
        <v>38</v>
      </c>
      <c r="C30" s="9" t="s">
        <v>35</v>
      </c>
      <c r="D30" s="27">
        <f>D32+D35+D37+D38+D40+D36+D33+D34+D39+D31</f>
        <v>276999</v>
      </c>
      <c r="E30" s="27">
        <f>E32+E35+E37+E38+E40+E36+E33+E34+E39+E31</f>
        <v>274897</v>
      </c>
    </row>
    <row r="31" spans="1:5" s="7" customFormat="1" ht="15" hidden="1">
      <c r="A31" s="5" t="s">
        <v>59</v>
      </c>
      <c r="B31" s="15" t="s">
        <v>38</v>
      </c>
      <c r="C31" s="8" t="s">
        <v>46</v>
      </c>
      <c r="D31" s="26"/>
      <c r="E31" s="26"/>
    </row>
    <row r="32" spans="1:5" s="7" customFormat="1" ht="15" hidden="1">
      <c r="A32" s="5" t="s">
        <v>48</v>
      </c>
      <c r="B32" s="15" t="s">
        <v>38</v>
      </c>
      <c r="C32" s="8" t="s">
        <v>36</v>
      </c>
      <c r="D32" s="33"/>
      <c r="E32" s="33"/>
    </row>
    <row r="33" spans="1:5" s="7" customFormat="1" ht="15" hidden="1">
      <c r="A33" s="5" t="s">
        <v>54</v>
      </c>
      <c r="B33" s="15" t="s">
        <v>38</v>
      </c>
      <c r="C33" s="8" t="s">
        <v>40</v>
      </c>
      <c r="D33" s="33"/>
      <c r="E33" s="33"/>
    </row>
    <row r="34" spans="1:5" s="7" customFormat="1" ht="15" hidden="1">
      <c r="A34" s="5" t="s">
        <v>58</v>
      </c>
      <c r="B34" s="15" t="s">
        <v>38</v>
      </c>
      <c r="C34" s="8" t="s">
        <v>40</v>
      </c>
      <c r="D34" s="33"/>
      <c r="E34" s="33"/>
    </row>
    <row r="35" spans="1:5" s="7" customFormat="1" ht="15" hidden="1">
      <c r="A35" s="5" t="s">
        <v>11</v>
      </c>
      <c r="B35" s="15" t="s">
        <v>38</v>
      </c>
      <c r="C35" s="8" t="s">
        <v>47</v>
      </c>
      <c r="D35" s="33"/>
      <c r="E35" s="33"/>
    </row>
    <row r="36" spans="1:5" s="7" customFormat="1" ht="15" hidden="1">
      <c r="A36" s="5"/>
      <c r="B36" s="15"/>
      <c r="C36" s="8"/>
      <c r="D36" s="33"/>
      <c r="E36" s="33"/>
    </row>
    <row r="37" spans="1:5" s="7" customFormat="1" ht="15">
      <c r="A37" s="5" t="s">
        <v>12</v>
      </c>
      <c r="B37" s="15" t="s">
        <v>38</v>
      </c>
      <c r="C37" s="8" t="s">
        <v>42</v>
      </c>
      <c r="D37" s="33">
        <f>844+422+159942</f>
        <v>161208</v>
      </c>
      <c r="E37" s="33">
        <f>845+423+157832</f>
        <v>159100</v>
      </c>
    </row>
    <row r="38" spans="1:5" s="7" customFormat="1" ht="15">
      <c r="A38" s="5" t="s">
        <v>65</v>
      </c>
      <c r="B38" s="15" t="s">
        <v>38</v>
      </c>
      <c r="C38" s="8" t="s">
        <v>43</v>
      </c>
      <c r="D38" s="33">
        <f>59098+50088+1541</f>
        <v>110727</v>
      </c>
      <c r="E38" s="33">
        <f>50088+59098+1541</f>
        <v>110727</v>
      </c>
    </row>
    <row r="39" spans="1:5" s="7" customFormat="1" ht="15" hidden="1">
      <c r="A39" s="5" t="s">
        <v>57</v>
      </c>
      <c r="B39" s="15" t="s">
        <v>38</v>
      </c>
      <c r="C39" s="8" t="s">
        <v>44</v>
      </c>
      <c r="D39" s="33"/>
      <c r="E39" s="33"/>
    </row>
    <row r="40" spans="1:5" s="7" customFormat="1" ht="15" customHeight="1">
      <c r="A40" s="5" t="s">
        <v>13</v>
      </c>
      <c r="B40" s="15" t="s">
        <v>38</v>
      </c>
      <c r="C40" s="8" t="s">
        <v>41</v>
      </c>
      <c r="D40" s="33">
        <f>5064</f>
        <v>5064</v>
      </c>
      <c r="E40" s="33">
        <f>5070</f>
        <v>5070</v>
      </c>
    </row>
    <row r="41" spans="1:5" s="7" customFormat="1" ht="17.25" customHeight="1">
      <c r="A41" s="6" t="s">
        <v>14</v>
      </c>
      <c r="B41" s="16" t="s">
        <v>39</v>
      </c>
      <c r="C41" s="9" t="s">
        <v>35</v>
      </c>
      <c r="D41" s="38">
        <f>D42+D44+D43+D45+D46</f>
        <v>138652</v>
      </c>
      <c r="E41" s="38">
        <f>E42+E44+E43+E45+E46</f>
        <v>138657</v>
      </c>
    </row>
    <row r="42" spans="1:5" s="7" customFormat="1" ht="15">
      <c r="A42" s="5" t="s">
        <v>15</v>
      </c>
      <c r="B42" s="15" t="s">
        <v>39</v>
      </c>
      <c r="C42" s="8" t="s">
        <v>46</v>
      </c>
      <c r="D42" s="33">
        <f>6003+1662+9618</f>
        <v>17283</v>
      </c>
      <c r="E42" s="33">
        <f>6003+9618+1662</f>
        <v>17283</v>
      </c>
    </row>
    <row r="43" spans="1:5" s="7" customFormat="1" ht="15">
      <c r="A43" s="5" t="s">
        <v>16</v>
      </c>
      <c r="B43" s="15" t="s">
        <v>39</v>
      </c>
      <c r="C43" s="8" t="s">
        <v>36</v>
      </c>
      <c r="D43" s="33">
        <f>37153+195</f>
        <v>37348</v>
      </c>
      <c r="E43" s="33">
        <f>37153+195</f>
        <v>37348</v>
      </c>
    </row>
    <row r="44" spans="1:5" s="7" customFormat="1" ht="15">
      <c r="A44" s="5" t="s">
        <v>51</v>
      </c>
      <c r="B44" s="15" t="s">
        <v>39</v>
      </c>
      <c r="C44" s="8" t="s">
        <v>37</v>
      </c>
      <c r="D44" s="37">
        <f>52134+1436</f>
        <v>53570</v>
      </c>
      <c r="E44" s="37">
        <f>52134+1436</f>
        <v>53570</v>
      </c>
    </row>
    <row r="45" spans="1:5" s="7" customFormat="1" ht="30" hidden="1">
      <c r="A45" s="5" t="s">
        <v>17</v>
      </c>
      <c r="B45" s="15" t="s">
        <v>39</v>
      </c>
      <c r="C45" s="8" t="s">
        <v>39</v>
      </c>
      <c r="D45" s="28"/>
      <c r="E45" s="28"/>
    </row>
    <row r="46" spans="1:5" s="7" customFormat="1" ht="30">
      <c r="A46" s="5" t="s">
        <v>17</v>
      </c>
      <c r="B46" s="15" t="s">
        <v>39</v>
      </c>
      <c r="C46" s="8" t="s">
        <v>39</v>
      </c>
      <c r="D46" s="26">
        <f>23800+6651</f>
        <v>30451</v>
      </c>
      <c r="E46" s="26">
        <f>23805+6651</f>
        <v>30456</v>
      </c>
    </row>
    <row r="47" spans="1:5" s="7" customFormat="1" ht="15.75" hidden="1">
      <c r="A47" s="6" t="s">
        <v>61</v>
      </c>
      <c r="B47" s="16" t="s">
        <v>40</v>
      </c>
      <c r="C47" s="9" t="s">
        <v>35</v>
      </c>
      <c r="D47" s="27">
        <f>D48</f>
        <v>0</v>
      </c>
      <c r="E47" s="27">
        <f>E48</f>
        <v>0</v>
      </c>
    </row>
    <row r="48" spans="1:5" s="7" customFormat="1" ht="30" hidden="1">
      <c r="A48" s="5" t="s">
        <v>62</v>
      </c>
      <c r="B48" s="15" t="s">
        <v>40</v>
      </c>
      <c r="C48" s="8" t="s">
        <v>39</v>
      </c>
      <c r="D48" s="37">
        <f>122842-122842</f>
        <v>0</v>
      </c>
      <c r="E48" s="37">
        <v>0</v>
      </c>
    </row>
    <row r="49" spans="1:5" s="7" customFormat="1" ht="15.75" hidden="1">
      <c r="A49" s="36" t="s">
        <v>61</v>
      </c>
      <c r="B49" s="15" t="s">
        <v>40</v>
      </c>
      <c r="C49" s="8" t="s">
        <v>39</v>
      </c>
      <c r="D49" s="27"/>
      <c r="E49" s="27"/>
    </row>
    <row r="50" spans="1:5" s="7" customFormat="1" ht="15" hidden="1">
      <c r="A50" s="35" t="s">
        <v>62</v>
      </c>
      <c r="B50" s="15" t="s">
        <v>40</v>
      </c>
      <c r="C50" s="8" t="s">
        <v>39</v>
      </c>
      <c r="D50" s="26"/>
      <c r="E50" s="26"/>
    </row>
    <row r="51" spans="1:5" s="7" customFormat="1" ht="15.75">
      <c r="A51" s="6" t="s">
        <v>18</v>
      </c>
      <c r="B51" s="16" t="s">
        <v>47</v>
      </c>
      <c r="C51" s="9" t="s">
        <v>35</v>
      </c>
      <c r="D51" s="27">
        <f>SUM(D52:D56)</f>
        <v>1060051</v>
      </c>
      <c r="E51" s="27">
        <f>SUM(E52:E56)</f>
        <v>1070472</v>
      </c>
    </row>
    <row r="52" spans="1:5" s="7" customFormat="1" ht="15">
      <c r="A52" s="5" t="s">
        <v>52</v>
      </c>
      <c r="B52" s="15" t="s">
        <v>47</v>
      </c>
      <c r="C52" s="8" t="s">
        <v>46</v>
      </c>
      <c r="D52" s="33">
        <v>354487</v>
      </c>
      <c r="E52" s="33">
        <v>356599</v>
      </c>
    </row>
    <row r="53" spans="1:5" s="7" customFormat="1" ht="15">
      <c r="A53" s="5" t="s">
        <v>19</v>
      </c>
      <c r="B53" s="15" t="s">
        <v>47</v>
      </c>
      <c r="C53" s="8" t="s">
        <v>36</v>
      </c>
      <c r="D53" s="33">
        <v>565445</v>
      </c>
      <c r="E53" s="33">
        <v>573473</v>
      </c>
    </row>
    <row r="54" spans="1:5" s="7" customFormat="1" ht="15">
      <c r="A54" s="5" t="s">
        <v>80</v>
      </c>
      <c r="B54" s="15" t="s">
        <v>47</v>
      </c>
      <c r="C54" s="8" t="s">
        <v>37</v>
      </c>
      <c r="D54" s="33">
        <v>112432</v>
      </c>
      <c r="E54" s="33">
        <v>112670</v>
      </c>
    </row>
    <row r="55" spans="1:5" s="7" customFormat="1" ht="15">
      <c r="A55" s="5" t="s">
        <v>81</v>
      </c>
      <c r="B55" s="15" t="s">
        <v>47</v>
      </c>
      <c r="C55" s="8" t="s">
        <v>47</v>
      </c>
      <c r="D55" s="33">
        <v>14623</v>
      </c>
      <c r="E55" s="33">
        <v>14666</v>
      </c>
    </row>
    <row r="56" spans="1:5" s="7" customFormat="1" ht="15">
      <c r="A56" s="5" t="s">
        <v>20</v>
      </c>
      <c r="B56" s="15" t="s">
        <v>47</v>
      </c>
      <c r="C56" s="8" t="s">
        <v>43</v>
      </c>
      <c r="D56" s="33">
        <v>13064</v>
      </c>
      <c r="E56" s="33">
        <v>13064</v>
      </c>
    </row>
    <row r="57" spans="1:5" s="7" customFormat="1" ht="15.75">
      <c r="A57" s="6" t="s">
        <v>74</v>
      </c>
      <c r="B57" s="16" t="s">
        <v>42</v>
      </c>
      <c r="C57" s="9" t="s">
        <v>35</v>
      </c>
      <c r="D57" s="27">
        <f>D58+D67</f>
        <v>106600</v>
      </c>
      <c r="E57" s="27">
        <f>E58+E67</f>
        <v>106947</v>
      </c>
    </row>
    <row r="58" spans="1:5" s="7" customFormat="1" ht="15">
      <c r="A58" s="5" t="s">
        <v>21</v>
      </c>
      <c r="B58" s="15" t="s">
        <v>42</v>
      </c>
      <c r="C58" s="8" t="s">
        <v>46</v>
      </c>
      <c r="D58" s="33">
        <v>106244</v>
      </c>
      <c r="E58" s="33">
        <v>106591</v>
      </c>
    </row>
    <row r="59" spans="1:5" s="7" customFormat="1" ht="15" hidden="1">
      <c r="A59" s="5" t="s">
        <v>22</v>
      </c>
      <c r="B59" s="15" t="s">
        <v>42</v>
      </c>
      <c r="C59" s="8" t="s">
        <v>37</v>
      </c>
      <c r="D59" s="25"/>
      <c r="E59" s="25"/>
    </row>
    <row r="60" spans="1:5" s="7" customFormat="1" ht="15" hidden="1">
      <c r="A60" s="5" t="s">
        <v>23</v>
      </c>
      <c r="B60" s="15" t="s">
        <v>42</v>
      </c>
      <c r="C60" s="8" t="s">
        <v>38</v>
      </c>
      <c r="D60" s="25"/>
      <c r="E60" s="25"/>
    </row>
    <row r="61" spans="1:5" s="7" customFormat="1" ht="30" hidden="1">
      <c r="A61" s="5" t="s">
        <v>50</v>
      </c>
      <c r="B61" s="15" t="s">
        <v>42</v>
      </c>
      <c r="C61" s="8" t="s">
        <v>40</v>
      </c>
      <c r="D61" s="25"/>
      <c r="E61" s="25"/>
    </row>
    <row r="62" spans="1:5" s="7" customFormat="1" ht="15.75" hidden="1">
      <c r="A62" s="6" t="s">
        <v>66</v>
      </c>
      <c r="B62" s="16" t="s">
        <v>43</v>
      </c>
      <c r="C62" s="9" t="s">
        <v>35</v>
      </c>
      <c r="D62" s="27"/>
      <c r="E62" s="27"/>
    </row>
    <row r="63" spans="1:5" s="7" customFormat="1" ht="15" hidden="1">
      <c r="A63" s="5" t="s">
        <v>24</v>
      </c>
      <c r="B63" s="15" t="s">
        <v>43</v>
      </c>
      <c r="C63" s="8" t="s">
        <v>46</v>
      </c>
      <c r="D63" s="25"/>
      <c r="E63" s="25"/>
    </row>
    <row r="64" spans="1:5" s="7" customFormat="1" ht="15" hidden="1">
      <c r="A64" s="5" t="s">
        <v>25</v>
      </c>
      <c r="B64" s="15" t="s">
        <v>43</v>
      </c>
      <c r="C64" s="8" t="s">
        <v>36</v>
      </c>
      <c r="D64" s="25"/>
      <c r="E64" s="25"/>
    </row>
    <row r="65" spans="1:5" s="7" customFormat="1" ht="15" hidden="1">
      <c r="A65" s="5">
        <v>1368</v>
      </c>
      <c r="B65" s="15"/>
      <c r="C65" s="8"/>
      <c r="D65" s="26"/>
      <c r="E65" s="26"/>
    </row>
    <row r="66" spans="1:5" s="7" customFormat="1" ht="30" hidden="1">
      <c r="A66" s="5" t="s">
        <v>26</v>
      </c>
      <c r="B66" s="15" t="s">
        <v>43</v>
      </c>
      <c r="C66" s="8" t="s">
        <v>44</v>
      </c>
      <c r="D66" s="25"/>
      <c r="E66" s="25"/>
    </row>
    <row r="67" spans="1:5" s="7" customFormat="1" ht="30">
      <c r="A67" s="5" t="s">
        <v>75</v>
      </c>
      <c r="B67" s="15" t="s">
        <v>42</v>
      </c>
      <c r="C67" s="8" t="s">
        <v>38</v>
      </c>
      <c r="D67" s="25">
        <v>356</v>
      </c>
      <c r="E67" s="25">
        <v>356</v>
      </c>
    </row>
    <row r="68" spans="1:5" s="7" customFormat="1" ht="15.75">
      <c r="A68" s="6" t="s">
        <v>27</v>
      </c>
      <c r="B68" s="16" t="s">
        <v>44</v>
      </c>
      <c r="C68" s="9" t="s">
        <v>35</v>
      </c>
      <c r="D68" s="27">
        <f>SUM(D69:D74)</f>
        <v>214327</v>
      </c>
      <c r="E68" s="27">
        <f>SUM(E69:E74)</f>
        <v>219798</v>
      </c>
    </row>
    <row r="69" spans="1:5" s="7" customFormat="1" ht="15">
      <c r="A69" s="5" t="s">
        <v>28</v>
      </c>
      <c r="B69" s="15" t="s">
        <v>44</v>
      </c>
      <c r="C69" s="8" t="s">
        <v>46</v>
      </c>
      <c r="D69" s="25">
        <v>2325</v>
      </c>
      <c r="E69" s="25">
        <v>2325</v>
      </c>
    </row>
    <row r="70" spans="1:5" s="7" customFormat="1" ht="15" hidden="1">
      <c r="A70" s="5" t="s">
        <v>29</v>
      </c>
      <c r="B70" s="15" t="s">
        <v>44</v>
      </c>
      <c r="C70" s="8" t="s">
        <v>36</v>
      </c>
      <c r="D70" s="25"/>
      <c r="E70" s="25"/>
    </row>
    <row r="71" spans="1:5" s="7" customFormat="1" ht="15">
      <c r="A71" s="5" t="s">
        <v>29</v>
      </c>
      <c r="B71" s="15" t="s">
        <v>44</v>
      </c>
      <c r="C71" s="8" t="s">
        <v>36</v>
      </c>
      <c r="D71" s="25">
        <v>41095</v>
      </c>
      <c r="E71" s="25">
        <v>41170</v>
      </c>
    </row>
    <row r="72" spans="1:5" s="7" customFormat="1" ht="15">
      <c r="A72" s="5" t="s">
        <v>30</v>
      </c>
      <c r="B72" s="15" t="s">
        <v>44</v>
      </c>
      <c r="C72" s="8" t="s">
        <v>37</v>
      </c>
      <c r="D72" s="33">
        <f>25547+1240+1771+45102+54521</f>
        <v>128181</v>
      </c>
      <c r="E72" s="33">
        <f>26671+1080+1771+47131+56921</f>
        <v>133574</v>
      </c>
    </row>
    <row r="73" spans="1:5" s="7" customFormat="1" ht="15">
      <c r="A73" s="5" t="s">
        <v>53</v>
      </c>
      <c r="B73" s="15" t="s">
        <v>44</v>
      </c>
      <c r="C73" s="8" t="s">
        <v>38</v>
      </c>
      <c r="D73" s="25">
        <v>31902</v>
      </c>
      <c r="E73" s="25">
        <v>31902</v>
      </c>
    </row>
    <row r="74" spans="1:5" s="7" customFormat="1" ht="15">
      <c r="A74" s="5" t="s">
        <v>31</v>
      </c>
      <c r="B74" s="15" t="s">
        <v>44</v>
      </c>
      <c r="C74" s="8" t="s">
        <v>40</v>
      </c>
      <c r="D74" s="25">
        <f>2532+8292</f>
        <v>10824</v>
      </c>
      <c r="E74" s="25">
        <f>2535+8292</f>
        <v>10827</v>
      </c>
    </row>
    <row r="75" spans="1:5" s="7" customFormat="1" ht="15.75">
      <c r="A75" s="17" t="s">
        <v>67</v>
      </c>
      <c r="B75" s="16" t="s">
        <v>45</v>
      </c>
      <c r="C75" s="9" t="s">
        <v>35</v>
      </c>
      <c r="D75" s="27">
        <f>D76+D77</f>
        <v>80326</v>
      </c>
      <c r="E75" s="27">
        <f>E76+E77</f>
        <v>81868</v>
      </c>
    </row>
    <row r="76" spans="1:5" s="7" customFormat="1" ht="15">
      <c r="A76" s="34" t="s">
        <v>64</v>
      </c>
      <c r="B76" s="15" t="s">
        <v>45</v>
      </c>
      <c r="C76" s="8" t="s">
        <v>36</v>
      </c>
      <c r="D76" s="33">
        <v>70416</v>
      </c>
      <c r="E76" s="33">
        <v>71958</v>
      </c>
    </row>
    <row r="77" spans="1:5" s="7" customFormat="1" ht="15">
      <c r="A77" s="34" t="s">
        <v>85</v>
      </c>
      <c r="B77" s="15" t="s">
        <v>45</v>
      </c>
      <c r="C77" s="8" t="s">
        <v>37</v>
      </c>
      <c r="D77" s="25">
        <v>9910</v>
      </c>
      <c r="E77" s="33">
        <v>9910</v>
      </c>
    </row>
    <row r="78" spans="1:5" s="7" customFormat="1" ht="15.75">
      <c r="A78" s="17" t="s">
        <v>71</v>
      </c>
      <c r="B78" s="16" t="s">
        <v>72</v>
      </c>
      <c r="C78" s="39" t="s">
        <v>72</v>
      </c>
      <c r="D78" s="27">
        <f>D79</f>
        <v>32388</v>
      </c>
      <c r="E78" s="27">
        <f>E79</f>
        <v>66640</v>
      </c>
    </row>
    <row r="79" spans="1:5" s="7" customFormat="1" ht="15">
      <c r="A79" s="34" t="s">
        <v>73</v>
      </c>
      <c r="B79" s="15" t="s">
        <v>72</v>
      </c>
      <c r="C79" s="8" t="s">
        <v>72</v>
      </c>
      <c r="D79" s="25">
        <v>32388</v>
      </c>
      <c r="E79" s="25">
        <v>66640</v>
      </c>
    </row>
    <row r="80" spans="1:5" s="7" customFormat="1" ht="15.75">
      <c r="A80" s="17" t="s">
        <v>49</v>
      </c>
      <c r="B80" s="6"/>
      <c r="C80" s="6"/>
      <c r="D80" s="29">
        <f>D15+D24+D30+D41+D51+D57+D62+D68+D75+D49+D47+D78</f>
        <v>2067936</v>
      </c>
      <c r="E80" s="29">
        <f>E15+E24+E30+E41+E51+E57+E62+E68+E75+E49+E47+E78</f>
        <v>2111568</v>
      </c>
    </row>
  </sheetData>
  <sheetProtection/>
  <mergeCells count="7">
    <mergeCell ref="A8:E8"/>
    <mergeCell ref="A9:E9"/>
    <mergeCell ref="D13:E13"/>
    <mergeCell ref="A13:A14"/>
    <mergeCell ref="B13:B14"/>
    <mergeCell ref="C13:C14"/>
    <mergeCell ref="A10:E10"/>
  </mergeCells>
  <printOptions/>
  <pageMargins left="1.1811023622047245" right="0.3937007874015748" top="0.7874015748031497" bottom="0.3937007874015748" header="0.31496062992125984" footer="0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М.Г.</dc:creator>
  <cp:keywords/>
  <dc:description/>
  <cp:lastModifiedBy>Филимонова Ольга Михайловна</cp:lastModifiedBy>
  <cp:lastPrinted>2016-11-15T08:46:48Z</cp:lastPrinted>
  <dcterms:created xsi:type="dcterms:W3CDTF">2007-09-29T08:45:14Z</dcterms:created>
  <dcterms:modified xsi:type="dcterms:W3CDTF">2018-11-29T06:46:16Z</dcterms:modified>
  <cp:category/>
  <cp:version/>
  <cp:contentType/>
  <cp:contentStatus/>
</cp:coreProperties>
</file>